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95" windowHeight="12720" activeTab="0"/>
  </bookViews>
  <sheets>
    <sheet name="組合せ表①" sheetId="1" r:id="rId1"/>
    <sheet name="組合せ表②" sheetId="2" r:id="rId2"/>
  </sheets>
  <externalReferences>
    <externalReference r:id="rId5"/>
  </externalReferences>
  <definedNames>
    <definedName name="_xlnm.Print_Area" localSheetId="0">'組合せ表①'!$A$1:$O$68</definedName>
    <definedName name="_xlnm.Print_Area" localSheetId="1">'組合せ表②'!$A$1:$O$68</definedName>
  </definedNames>
  <calcPr fullCalcOnLoad="1"/>
</workbook>
</file>

<file path=xl/sharedStrings.xml><?xml version="1.0" encoding="utf-8"?>
<sst xmlns="http://schemas.openxmlformats.org/spreadsheetml/2006/main" count="543" uniqueCount="233">
  <si>
    <t>予選①</t>
  </si>
  <si>
    <t>予選②</t>
  </si>
  <si>
    <t>敗者復活①</t>
  </si>
  <si>
    <t>予選③</t>
  </si>
  <si>
    <t>敗者復活②</t>
  </si>
  <si>
    <t>予選④</t>
  </si>
  <si>
    <t>オープン</t>
  </si>
  <si>
    <t>-</t>
  </si>
  <si>
    <t>1位～3位決勝</t>
  </si>
  <si>
    <t>4位以下は敗退</t>
  </si>
  <si>
    <t>２レースの持ちタイムのタイム上位チームを優勝とする。</t>
  </si>
  <si>
    <t>２００６年　日本国際ドラゴンボード選手権大会　組合せ表①</t>
  </si>
  <si>
    <t>平成１８年７月１６日開催</t>
  </si>
  <si>
    <t>区　　分</t>
  </si>
  <si>
    <t>ﾚｰﾝ</t>
  </si>
  <si>
    <t>No</t>
  </si>
  <si>
    <t>チーム名</t>
  </si>
  <si>
    <t>タイム</t>
  </si>
  <si>
    <t>着順</t>
  </si>
  <si>
    <t>次レース組合せ</t>
  </si>
  <si>
    <t>1位はR20④</t>
  </si>
  <si>
    <t>-</t>
  </si>
  <si>
    <t>1位は6ポイント</t>
  </si>
  <si>
    <t>2位はR12④</t>
  </si>
  <si>
    <t>2位は4ポイント</t>
  </si>
  <si>
    <t>混合</t>
  </si>
  <si>
    <t>3位はR13③</t>
  </si>
  <si>
    <t>女子</t>
  </si>
  <si>
    <t>3位は2ポイント</t>
  </si>
  <si>
    <t>4位はR14⑤</t>
  </si>
  <si>
    <t>1回戦</t>
  </si>
  <si>
    <t>4位は1ポイント</t>
  </si>
  <si>
    <t>5位はR15②</t>
  </si>
  <si>
    <t>6位はR16⑥</t>
  </si>
  <si>
    <t>1位はR21④</t>
  </si>
  <si>
    <t>1位はR20②</t>
  </si>
  <si>
    <t>2位はR13④</t>
  </si>
  <si>
    <t>2位はタイムによる</t>
  </si>
  <si>
    <t>3位はR14③</t>
  </si>
  <si>
    <t>3位はタイムによる</t>
  </si>
  <si>
    <t>4位はR15⑤</t>
  </si>
  <si>
    <t>以下敗退</t>
  </si>
  <si>
    <t>5位はR16②</t>
  </si>
  <si>
    <t>6位はR12①</t>
  </si>
  <si>
    <t>1位はR20③</t>
  </si>
  <si>
    <t>1位はR21②</t>
  </si>
  <si>
    <t>2位はR14④</t>
  </si>
  <si>
    <t>3位はR15③</t>
  </si>
  <si>
    <t>4位はR16⑤</t>
  </si>
  <si>
    <t>5位はR12⑥</t>
  </si>
  <si>
    <t>6位はR13①</t>
  </si>
  <si>
    <t>1位はR21③</t>
  </si>
  <si>
    <t>1位はR20⑥</t>
  </si>
  <si>
    <t>2位はR15④</t>
  </si>
  <si>
    <t>3位はR16③</t>
  </si>
  <si>
    <t>4位はR12②</t>
  </si>
  <si>
    <t>敗者復活③</t>
  </si>
  <si>
    <t>5位はR13⑥</t>
  </si>
  <si>
    <t>6位はR14①</t>
  </si>
  <si>
    <t>1位はR20⑤</t>
  </si>
  <si>
    <t>1位はR21⑥</t>
  </si>
  <si>
    <t>2位はR16④</t>
  </si>
  <si>
    <t>3位はR12⑤</t>
  </si>
  <si>
    <t>予選⑤</t>
  </si>
  <si>
    <t>4位はR13②</t>
  </si>
  <si>
    <t>敗者復活④</t>
  </si>
  <si>
    <t>5位はR14⑥</t>
  </si>
  <si>
    <t>6位はR15①</t>
  </si>
  <si>
    <t>1位はR21⑤</t>
  </si>
  <si>
    <t>1位はR20①</t>
  </si>
  <si>
    <t>2位はR12③</t>
  </si>
  <si>
    <t>3位はR13⑤</t>
  </si>
  <si>
    <t>予選⑥</t>
  </si>
  <si>
    <t>4位はR14②</t>
  </si>
  <si>
    <t>敗者復活⑤</t>
  </si>
  <si>
    <t>5位はR15⑥</t>
  </si>
  <si>
    <t>6位はR16①</t>
  </si>
  <si>
    <t>1位はR22④</t>
  </si>
  <si>
    <t>1位はR23③</t>
  </si>
  <si>
    <t>2位はR17④</t>
  </si>
  <si>
    <t>2位はR22②</t>
  </si>
  <si>
    <t>オープン</t>
  </si>
  <si>
    <t>3位はR18③</t>
  </si>
  <si>
    <t>3位はR26④</t>
  </si>
  <si>
    <t>予選①</t>
  </si>
  <si>
    <t>4位はR19⑤</t>
  </si>
  <si>
    <t>敗者復活①</t>
  </si>
  <si>
    <t>4位はR26②</t>
  </si>
  <si>
    <t>5位はR17②</t>
  </si>
  <si>
    <t>6位はR18⑥</t>
  </si>
  <si>
    <t>1位はR23④</t>
  </si>
  <si>
    <t>1位はR23⑤</t>
  </si>
  <si>
    <t>2位はR18④</t>
  </si>
  <si>
    <t>2位はR23②</t>
  </si>
  <si>
    <t>3位はR19③</t>
  </si>
  <si>
    <t>3位はR26③</t>
  </si>
  <si>
    <t>予選②</t>
  </si>
  <si>
    <t>4位はR17⑤</t>
  </si>
  <si>
    <t>敗者復活②</t>
  </si>
  <si>
    <t>4位はR26⑥</t>
  </si>
  <si>
    <t>5位はR18②</t>
  </si>
  <si>
    <t>6位はR19⑥</t>
  </si>
  <si>
    <t>1位はR22③</t>
  </si>
  <si>
    <t>1位はR22⑤</t>
  </si>
  <si>
    <t>2位はR19④</t>
  </si>
  <si>
    <t>2位はR23⑥</t>
  </si>
  <si>
    <t>3位はR17③</t>
  </si>
  <si>
    <t>3位はR26⑤</t>
  </si>
  <si>
    <t>予選③</t>
  </si>
  <si>
    <t>4位はR18⑤</t>
  </si>
  <si>
    <t>4位はR26①</t>
  </si>
  <si>
    <t>1.57.65</t>
  </si>
  <si>
    <t>5位はR19②</t>
  </si>
  <si>
    <t>6位はR17⑥</t>
  </si>
  <si>
    <t>1位は5ポイント</t>
  </si>
  <si>
    <t>2位は3ポイント</t>
  </si>
  <si>
    <t>シニア</t>
  </si>
  <si>
    <t>3位は1ポイント</t>
  </si>
  <si>
    <t>-</t>
  </si>
  <si>
    <t>準決勝①</t>
  </si>
  <si>
    <t>-</t>
  </si>
  <si>
    <t>２００６年　日本国際ドラゴンボード選手権大会　組合せ表②</t>
  </si>
  <si>
    <t xml:space="preserve"> </t>
  </si>
  <si>
    <t>＜レース方式＞</t>
  </si>
  <si>
    <t>□オープン18チーム</t>
  </si>
  <si>
    <t>準決勝②</t>
  </si>
  <si>
    <t>【予選】1位準決勝進出、以下敗復レース</t>
  </si>
  <si>
    <t>【敗者復活戦】1-2位準決勝進出、</t>
  </si>
  <si>
    <t>（再レース）</t>
  </si>
  <si>
    <t xml:space="preserve">                    3-4位B決勝進出、以下敗退　</t>
  </si>
  <si>
    <t>【準決勝】1-3位決勝進出、以下敗退</t>
  </si>
  <si>
    <t>オープン</t>
  </si>
  <si>
    <t>□混合36チーム</t>
  </si>
  <si>
    <t>【敗者復活戦】</t>
  </si>
  <si>
    <t>-</t>
  </si>
  <si>
    <t>　1位は準決勝、2位はタイム最上位の1チーム準決勝進出,、</t>
  </si>
  <si>
    <t>　残りの2位と3位のタイム上位2チームB決勝進出、以下敗退</t>
  </si>
  <si>
    <t>オープン</t>
  </si>
  <si>
    <t>□女子4チーム</t>
  </si>
  <si>
    <t>ポイント制</t>
  </si>
  <si>
    <t>コニシベストワン</t>
  </si>
  <si>
    <t>　1位は6P、2位は4P、3位は2P、4位は1P</t>
  </si>
  <si>
    <t>フレンドシップ</t>
  </si>
  <si>
    <t>ダイドーＭＩＵＭＩＵ</t>
  </si>
  <si>
    <t>-</t>
  </si>
  <si>
    <t>なにわの和田八</t>
  </si>
  <si>
    <t>□シニア3チーム</t>
  </si>
  <si>
    <t>キャノンセルフィー</t>
  </si>
  <si>
    <t>丸高</t>
  </si>
  <si>
    <t>　1位は5P、2位は3P、3位は1P</t>
  </si>
  <si>
    <t>※女子、シニアで同ポイントの場合は、</t>
  </si>
  <si>
    <t>B決勝</t>
  </si>
  <si>
    <t>オープン</t>
  </si>
  <si>
    <t>＜決勝レーン抽選時間＞</t>
  </si>
  <si>
    <t>混合決勝</t>
  </si>
  <si>
    <t>-</t>
  </si>
  <si>
    <t>オープン決勝</t>
  </si>
  <si>
    <t>-</t>
  </si>
  <si>
    <t>*決勝戦はレーン抽選を行います。</t>
  </si>
  <si>
    <t>　　該当チーム代表者は大会本部に集合して下さい。</t>
  </si>
  <si>
    <t>シニア</t>
  </si>
  <si>
    <t>合計：5ポイント</t>
  </si>
  <si>
    <t>*シニア・女子の決勝、混合・オープンのB決勝は、</t>
  </si>
  <si>
    <t>2回戦・決勝</t>
  </si>
  <si>
    <t>合計：10ポイント</t>
  </si>
  <si>
    <t>　　前レースの結果により、レーンを自動決定します。</t>
  </si>
  <si>
    <t>合計：2ポイント</t>
  </si>
  <si>
    <t>合計：8ポイント</t>
  </si>
  <si>
    <t>合計：12ポイント</t>
  </si>
  <si>
    <t>*第21レースは、進路妨害のため再レースとなりました。</t>
  </si>
  <si>
    <t>合計：4ポイント</t>
  </si>
  <si>
    <t>決勝</t>
  </si>
  <si>
    <t>ＤＹＮＡＭＩＣ　ＢＯＮＤ</t>
  </si>
  <si>
    <t>みんなで舟漕がん会</t>
  </si>
  <si>
    <t>真・白衣の野郎達☆</t>
  </si>
  <si>
    <t>Ｔｏｒｒｉｄ　Ｓｔｏｒｍ</t>
  </si>
  <si>
    <t>ドラゴンＳＵＩＳＵＩ</t>
  </si>
  <si>
    <t>青息吐息</t>
  </si>
  <si>
    <t>風　ＫＡＺＥ</t>
  </si>
  <si>
    <t>もっこりドラゴンボート部</t>
  </si>
  <si>
    <t>浪わ</t>
  </si>
  <si>
    <t>関西龍舟シンバ</t>
  </si>
  <si>
    <t>香港日本龍</t>
  </si>
  <si>
    <t>打艇龍舟倶楽部・右足</t>
  </si>
  <si>
    <t>海馬</t>
  </si>
  <si>
    <t>フォーティーズ</t>
  </si>
  <si>
    <t>打艇龍舟倶楽部・左足</t>
  </si>
  <si>
    <t>東京龍舟</t>
  </si>
  <si>
    <t>関空飛龍</t>
  </si>
  <si>
    <t>吹田龍舟倶楽部</t>
  </si>
  <si>
    <t>ＫＩＷＩ　ＣＬＵＢ　ＯＳＡＫＡ</t>
  </si>
  <si>
    <t>Ｇｏｏ－Ｐｈｙ　</t>
  </si>
  <si>
    <t>ブルーパイレーツ</t>
  </si>
  <si>
    <t>ｍａｉｈａｍａｇａｗａ椿</t>
  </si>
  <si>
    <t>ＨＡＮＤＡＲＳ</t>
  </si>
  <si>
    <t>Ｔｏｒｉａｅｓ</t>
  </si>
  <si>
    <t>ｔｅａｍ　いっとこ</t>
  </si>
  <si>
    <t>チーム未来ウル虎Ｃ</t>
  </si>
  <si>
    <t>チーム未来</t>
  </si>
  <si>
    <t>琵琶湖ドラゴンボートクラブ</t>
  </si>
  <si>
    <t>兵庫教育大学ドラゴンボート部</t>
  </si>
  <si>
    <t>ぶっとばせまいど</t>
  </si>
  <si>
    <t>神戸大学基礎スキー同好会ＡＲＣＡＤＩＡ</t>
  </si>
  <si>
    <t>好きやねん大阪</t>
  </si>
  <si>
    <t>関西龍舟バーバリアンズ</t>
  </si>
  <si>
    <t>東京Ｄｒａｇｏｎ</t>
  </si>
  <si>
    <t>チームＢＡＮＡＮＡ</t>
  </si>
  <si>
    <t>一寸防士</t>
  </si>
  <si>
    <t>ブラックシャドウズ</t>
  </si>
  <si>
    <t>大正ギケンズ</t>
  </si>
  <si>
    <t>立命館大学体育会カヌー部</t>
  </si>
  <si>
    <t>横浜サーフベイザーズ</t>
  </si>
  <si>
    <t>ＴＥＡＭ　ＯＢＫ</t>
  </si>
  <si>
    <t>ＢＥＳＴＥＭＥＮ</t>
  </si>
  <si>
    <t>琵琶湖ドラゴンボートクラブ 陰</t>
  </si>
  <si>
    <t>陸ペーロンチーム</t>
  </si>
  <si>
    <t>近畿車輛ドラゴンへの道</t>
  </si>
  <si>
    <t>相生ペーロン磯風漕友会</t>
  </si>
  <si>
    <t>東京ハッピードラゴン</t>
  </si>
  <si>
    <t>Ａｌｌ　Ｂｅｅｒｓ</t>
  </si>
  <si>
    <t>ベステムロジスティックズ</t>
  </si>
  <si>
    <t>ＤＯＮＢＵＲＡ　ＣＯＣＣＯ</t>
  </si>
  <si>
    <t>商漕会</t>
  </si>
  <si>
    <t>舞浜河探険隊</t>
  </si>
  <si>
    <t>坊勢酔龍会</t>
  </si>
  <si>
    <t>かぶとむしくん</t>
  </si>
  <si>
    <t>東京ドラゴン・マスターズ</t>
  </si>
  <si>
    <t>琵琶ドラ　レガシー</t>
  </si>
  <si>
    <t>大川龍</t>
  </si>
  <si>
    <t>桃色吐息</t>
  </si>
  <si>
    <t>ＴＥＡＭ河童</t>
  </si>
  <si>
    <t>ＳＵＰＥＲ　ＤＯＬＰＨＩＮ</t>
  </si>
  <si>
    <t>こいさんず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</si>
</sst>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0.000"/>
    <numFmt numFmtId="182" formatCode="0.0000"/>
    <numFmt numFmtId="183" formatCode="0.0000_ "/>
    <numFmt numFmtId="184" formatCode="mm:ss.00"/>
    <numFmt numFmtId="185" formatCode="yyyy/m/d\ h:mm.00"/>
    <numFmt numFmtId="186" formatCode="mm:ss\.ss"/>
    <numFmt numFmtId="187" formatCode="mm:ss\.mm"/>
    <numFmt numFmtId="188" formatCode="&quot;第&quot;General\ &quot;レ&quot;&quot;ー&quot;&quot;ス&quot;"/>
    <numFmt numFmtId="189" formatCode="&quot;第&quot;General&quot;レ&quot;&quot;ー&quot;&quot;ス&quot;"/>
    <numFmt numFmtId="190" formatCode="General&quot;位&quot;&quot;は&quot;"/>
    <numFmt numFmtId="191" formatCode="[$-411]Generalee"/>
    <numFmt numFmtId="192" formatCode="General&quot;Ｒ&quot;"/>
    <numFmt numFmtId="193" formatCode="General&quot;レ&quot;&quot;ー&quot;&quot;ン&quot;&quot;へ&quot;"/>
    <numFmt numFmtId="194" formatCode="General\ﾚ\ｰ\ﾝ&quot;ヘ&quot;"/>
    <numFmt numFmtId="195" formatCode="General&quot;レ&quot;&quot;ー&quot;&quot;ス&quot;"/>
    <numFmt numFmtId="196" formatCode="General&quot;R&quot;"/>
    <numFmt numFmtId="197" formatCode="General&quot;へ&quot;"/>
    <numFmt numFmtId="198" formatCode="m:ss.00"/>
    <numFmt numFmtId="199" formatCode="0_ "/>
    <numFmt numFmtId="200" formatCode="0_);[Red]\(0\)"/>
    <numFmt numFmtId="201" formatCode="h:mm;@"/>
    <numFmt numFmtId="202" formatCode="m/d;@"/>
    <numFmt numFmtId="203" formatCode="#,##0&quot;℃&quot;"/>
    <numFmt numFmtId="204" formatCode="#,##0&quot;ｍ&quot;"/>
    <numFmt numFmtId="205" formatCode="&quot;準決勝&quot;\ \ General\ \ &quot;組&quot;"/>
  </numFmts>
  <fonts count="14">
    <font>
      <sz val="11"/>
      <name val="ＭＳ Ｐゴシック"/>
      <family val="3"/>
    </font>
    <font>
      <u val="single"/>
      <sz val="12"/>
      <color indexed="12"/>
      <name val="ＭＳ Ｐ明朝"/>
      <family val="1"/>
    </font>
    <font>
      <sz val="12"/>
      <name val="ＭＳ Ｐ明朝"/>
      <family val="1"/>
    </font>
    <font>
      <u val="single"/>
      <sz val="12"/>
      <color indexed="36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91">
    <xf numFmtId="0" fontId="0" fillId="0" borderId="0" xfId="0" applyAlignment="1">
      <alignment vertical="center"/>
    </xf>
    <xf numFmtId="0" fontId="5" fillId="0" borderId="0" xfId="21" applyFont="1" applyFill="1" applyBorder="1" applyAlignment="1" applyProtection="1">
      <alignment horizontal="center" vertical="center" shrinkToFit="1"/>
      <protection/>
    </xf>
    <xf numFmtId="0" fontId="5" fillId="0" borderId="0" xfId="21" applyFont="1" applyFill="1" applyBorder="1" applyAlignment="1" applyProtection="1">
      <alignment vertical="center" shrinkToFit="1"/>
      <protection/>
    </xf>
    <xf numFmtId="184" fontId="5" fillId="0" borderId="0" xfId="21" applyNumberFormat="1" applyFont="1" applyFill="1" applyBorder="1" applyAlignment="1" applyProtection="1">
      <alignment horizontal="center" vertical="center" shrinkToFit="1"/>
      <protection/>
    </xf>
    <xf numFmtId="190" fontId="4" fillId="0" borderId="0" xfId="21" applyNumberFormat="1" applyFont="1" applyFill="1" applyBorder="1" applyAlignment="1" applyProtection="1">
      <alignment horizontal="right" vertical="center" shrinkToFit="1"/>
      <protection/>
    </xf>
    <xf numFmtId="194" fontId="5" fillId="0" borderId="0" xfId="21" applyNumberFormat="1" applyFont="1" applyFill="1" applyBorder="1" applyAlignment="1" applyProtection="1">
      <alignment horizontal="left" vertical="center" shrinkToFit="1"/>
      <protection/>
    </xf>
    <xf numFmtId="0" fontId="5" fillId="0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horizontal="center" vertical="center" shrinkToFit="1"/>
      <protection/>
    </xf>
    <xf numFmtId="0" fontId="9" fillId="0" borderId="1" xfId="21" applyFont="1" applyFill="1" applyBorder="1" applyAlignment="1" applyProtection="1">
      <alignment horizontal="center" vertical="center" shrinkToFit="1"/>
      <protection/>
    </xf>
    <xf numFmtId="0" fontId="9" fillId="0" borderId="2" xfId="21" applyFont="1" applyFill="1" applyBorder="1" applyAlignment="1" applyProtection="1">
      <alignment horizontal="center" vertical="center" shrinkToFit="1"/>
      <protection/>
    </xf>
    <xf numFmtId="184" fontId="9" fillId="0" borderId="3" xfId="21" applyNumberFormat="1" applyFont="1" applyFill="1" applyBorder="1" applyAlignment="1" applyProtection="1">
      <alignment horizontal="center" vertical="center" shrinkToFit="1"/>
      <protection/>
    </xf>
    <xf numFmtId="193" fontId="9" fillId="0" borderId="4" xfId="21" applyNumberFormat="1" applyFont="1" applyFill="1" applyBorder="1" applyAlignment="1" applyProtection="1">
      <alignment horizontal="center" vertical="center" shrinkToFit="1"/>
      <protection/>
    </xf>
    <xf numFmtId="193" fontId="9" fillId="0" borderId="0" xfId="21" applyNumberFormat="1" applyFont="1" applyFill="1" applyBorder="1" applyAlignment="1" applyProtection="1">
      <alignment horizontal="center" vertical="center" shrinkToFit="1"/>
      <protection/>
    </xf>
    <xf numFmtId="0" fontId="9" fillId="0" borderId="3" xfId="21" applyFont="1" applyFill="1" applyBorder="1" applyAlignment="1" applyProtection="1">
      <alignment horizontal="center" vertical="center" shrinkToFit="1"/>
      <protection/>
    </xf>
    <xf numFmtId="184" fontId="9" fillId="0" borderId="2" xfId="21" applyNumberFormat="1" applyFont="1" applyFill="1" applyBorder="1" applyAlignment="1" applyProtection="1">
      <alignment horizontal="center" vertical="center" shrinkToFit="1"/>
      <protection/>
    </xf>
    <xf numFmtId="193" fontId="9" fillId="0" borderId="5" xfId="21" applyNumberFormat="1" applyFont="1" applyFill="1" applyBorder="1" applyAlignment="1" applyProtection="1">
      <alignment horizontal="center" vertical="center" shrinkToFit="1"/>
      <protection/>
    </xf>
    <xf numFmtId="0" fontId="9" fillId="0" borderId="0" xfId="21" applyFont="1" applyFill="1" applyBorder="1" applyAlignment="1" applyProtection="1">
      <alignment vertical="center"/>
      <protection/>
    </xf>
    <xf numFmtId="189" fontId="10" fillId="0" borderId="6" xfId="21" applyNumberFormat="1" applyFont="1" applyFill="1" applyBorder="1" applyAlignment="1" applyProtection="1">
      <alignment horizontal="center" vertical="center" shrinkToFit="1"/>
      <protection/>
    </xf>
    <xf numFmtId="0" fontId="9" fillId="0" borderId="7" xfId="21" applyFont="1" applyFill="1" applyBorder="1" applyAlignment="1" applyProtection="1">
      <alignment horizontal="center" vertical="center" shrinkToFit="1"/>
      <protection/>
    </xf>
    <xf numFmtId="0" fontId="9" fillId="0" borderId="8" xfId="21" applyFont="1" applyFill="1" applyBorder="1" applyAlignment="1" applyProtection="1">
      <alignment horizontal="center" vertical="center" shrinkToFit="1"/>
      <protection/>
    </xf>
    <xf numFmtId="0" fontId="9" fillId="0" borderId="9" xfId="21" applyFont="1" applyFill="1" applyBorder="1" applyAlignment="1" applyProtection="1">
      <alignment vertical="center" shrinkToFit="1"/>
      <protection/>
    </xf>
    <xf numFmtId="198" fontId="9" fillId="0" borderId="9" xfId="21" applyNumberFormat="1" applyFont="1" applyFill="1" applyBorder="1" applyAlignment="1" applyProtection="1">
      <alignment horizontal="center" vertical="center" shrinkToFit="1"/>
      <protection locked="0"/>
    </xf>
    <xf numFmtId="0" fontId="9" fillId="0" borderId="9" xfId="21" applyFont="1" applyFill="1" applyBorder="1" applyAlignment="1" applyProtection="1">
      <alignment horizontal="center" vertical="center" shrinkToFit="1"/>
      <protection/>
    </xf>
    <xf numFmtId="0" fontId="9" fillId="0" borderId="10" xfId="21" applyFont="1" applyFill="1" applyBorder="1" applyAlignment="1" applyProtection="1">
      <alignment horizontal="center" vertical="center" shrinkToFit="1"/>
      <protection/>
    </xf>
    <xf numFmtId="194" fontId="9" fillId="0" borderId="0" xfId="21" applyNumberFormat="1" applyFont="1" applyFill="1" applyBorder="1" applyAlignment="1" applyProtection="1">
      <alignment horizontal="left" vertical="center" shrinkToFit="1"/>
      <protection/>
    </xf>
    <xf numFmtId="0" fontId="9" fillId="0" borderId="11" xfId="21" applyFont="1" applyFill="1" applyBorder="1" applyAlignment="1" applyProtection="1">
      <alignment horizontal="center" vertical="center" shrinkToFit="1"/>
      <protection/>
    </xf>
    <xf numFmtId="0" fontId="9" fillId="0" borderId="12" xfId="21" applyFont="1" applyFill="1" applyBorder="1" applyAlignment="1" applyProtection="1">
      <alignment horizontal="center" vertical="center" shrinkToFit="1"/>
      <protection/>
    </xf>
    <xf numFmtId="188" fontId="10" fillId="0" borderId="6" xfId="21" applyNumberFormat="1" applyFont="1" applyFill="1" applyBorder="1" applyAlignment="1" applyProtection="1">
      <alignment horizontal="center" vertical="center" shrinkToFit="1"/>
      <protection/>
    </xf>
    <xf numFmtId="0" fontId="9" fillId="0" borderId="13" xfId="21" applyFont="1" applyFill="1" applyBorder="1" applyAlignment="1" applyProtection="1">
      <alignment horizontal="center" vertical="center" shrinkToFit="1"/>
      <protection/>
    </xf>
    <xf numFmtId="0" fontId="9" fillId="0" borderId="14" xfId="21" applyFont="1" applyFill="1" applyBorder="1" applyAlignment="1" applyProtection="1">
      <alignment horizontal="center" vertical="center" shrinkToFit="1"/>
      <protection/>
    </xf>
    <xf numFmtId="0" fontId="9" fillId="0" borderId="14" xfId="21" applyFont="1" applyFill="1" applyBorder="1" applyAlignment="1" applyProtection="1">
      <alignment vertical="center" shrinkToFit="1"/>
      <protection/>
    </xf>
    <xf numFmtId="0" fontId="9" fillId="0" borderId="15" xfId="21" applyFont="1" applyFill="1" applyBorder="1" applyAlignment="1" applyProtection="1">
      <alignment horizontal="center" vertical="center" shrinkToFit="1"/>
      <protection/>
    </xf>
    <xf numFmtId="0" fontId="9" fillId="0" borderId="16" xfId="21" applyFont="1" applyFill="1" applyBorder="1" applyAlignment="1" applyProtection="1">
      <alignment vertical="center" shrinkToFit="1"/>
      <protection/>
    </xf>
    <xf numFmtId="0" fontId="9" fillId="0" borderId="16" xfId="21" applyFont="1" applyFill="1" applyBorder="1" applyAlignment="1" applyProtection="1">
      <alignment horizontal="center" vertical="center" shrinkToFit="1"/>
      <protection/>
    </xf>
    <xf numFmtId="0" fontId="9" fillId="0" borderId="17" xfId="21" applyFont="1" applyFill="1" applyBorder="1" applyAlignment="1" applyProtection="1">
      <alignment horizontal="center" vertical="center" shrinkToFit="1"/>
      <protection/>
    </xf>
    <xf numFmtId="0" fontId="10" fillId="0" borderId="6" xfId="21" applyFont="1" applyFill="1" applyBorder="1" applyAlignment="1" applyProtection="1">
      <alignment horizontal="center" vertical="center" shrinkToFit="1"/>
      <protection/>
    </xf>
    <xf numFmtId="20" fontId="10" fillId="0" borderId="6" xfId="21" applyNumberFormat="1" applyFont="1" applyFill="1" applyBorder="1" applyAlignment="1" applyProtection="1">
      <alignment horizontal="center" vertical="center" shrinkToFit="1"/>
      <protection/>
    </xf>
    <xf numFmtId="0" fontId="9" fillId="0" borderId="16" xfId="21" applyFont="1" applyFill="1" applyBorder="1" applyAlignment="1" applyProtection="1">
      <alignment horizontal="left" vertical="center" shrinkToFit="1"/>
      <protection/>
    </xf>
    <xf numFmtId="198" fontId="9" fillId="0" borderId="14" xfId="21" applyNumberFormat="1" applyFont="1" applyFill="1" applyBorder="1" applyAlignment="1" applyProtection="1">
      <alignment horizontal="center" vertical="center" shrinkToFit="1"/>
      <protection locked="0"/>
    </xf>
    <xf numFmtId="0" fontId="10" fillId="0" borderId="18" xfId="21" applyFont="1" applyFill="1" applyBorder="1" applyAlignment="1" applyProtection="1">
      <alignment horizontal="center" vertical="center" shrinkToFit="1"/>
      <protection/>
    </xf>
    <xf numFmtId="0" fontId="9" fillId="0" borderId="19" xfId="21" applyFont="1" applyFill="1" applyBorder="1" applyAlignment="1" applyProtection="1">
      <alignment vertical="center" shrinkToFit="1"/>
      <protection/>
    </xf>
    <xf numFmtId="198" fontId="9" fillId="0" borderId="20" xfId="21" applyNumberFormat="1" applyFont="1" applyFill="1" applyBorder="1" applyAlignment="1" applyProtection="1">
      <alignment horizontal="center" vertical="center" shrinkToFit="1"/>
      <protection locked="0"/>
    </xf>
    <xf numFmtId="0" fontId="9" fillId="0" borderId="19" xfId="21" applyFont="1" applyFill="1" applyBorder="1" applyAlignment="1" applyProtection="1">
      <alignment horizontal="center" vertical="center" shrinkToFit="1"/>
      <protection/>
    </xf>
    <xf numFmtId="0" fontId="9" fillId="0" borderId="21" xfId="21" applyFont="1" applyFill="1" applyBorder="1" applyAlignment="1" applyProtection="1">
      <alignment horizontal="center" vertical="center" shrinkToFit="1"/>
      <protection/>
    </xf>
    <xf numFmtId="0" fontId="9" fillId="0" borderId="22" xfId="21" applyFont="1" applyFill="1" applyBorder="1" applyAlignment="1" applyProtection="1">
      <alignment horizontal="center" vertical="center" shrinkToFit="1"/>
      <protection/>
    </xf>
    <xf numFmtId="198" fontId="9" fillId="0" borderId="19" xfId="21" applyNumberFormat="1" applyFont="1" applyFill="1" applyBorder="1" applyAlignment="1" applyProtection="1">
      <alignment horizontal="center" vertical="center" shrinkToFit="1"/>
      <protection/>
    </xf>
    <xf numFmtId="0" fontId="9" fillId="0" borderId="23" xfId="21" applyFont="1" applyFill="1" applyBorder="1" applyAlignment="1" applyProtection="1">
      <alignment horizontal="center" vertical="center" shrinkToFit="1"/>
      <protection/>
    </xf>
    <xf numFmtId="198" fontId="9" fillId="0" borderId="24" xfId="21" applyNumberFormat="1" applyFont="1" applyFill="1" applyBorder="1" applyAlignment="1" applyProtection="1">
      <alignment horizontal="center" vertical="center" shrinkToFit="1"/>
      <protection locked="0"/>
    </xf>
    <xf numFmtId="0" fontId="9" fillId="0" borderId="25" xfId="21" applyFont="1" applyFill="1" applyBorder="1" applyAlignment="1" applyProtection="1">
      <alignment horizontal="left" vertical="center" shrinkToFit="1"/>
      <protection/>
    </xf>
    <xf numFmtId="0" fontId="9" fillId="0" borderId="26" xfId="21" applyFont="1" applyFill="1" applyBorder="1" applyAlignment="1" applyProtection="1">
      <alignment vertical="center" shrinkToFit="1"/>
      <protection/>
    </xf>
    <xf numFmtId="0" fontId="9" fillId="0" borderId="27" xfId="21" applyFont="1" applyFill="1" applyBorder="1" applyAlignment="1" applyProtection="1">
      <alignment vertical="center" shrinkToFit="1"/>
      <protection/>
    </xf>
    <xf numFmtId="198" fontId="9" fillId="0" borderId="7" xfId="21" applyNumberFormat="1" applyFont="1" applyFill="1" applyBorder="1" applyAlignment="1" applyProtection="1">
      <alignment horizontal="center" vertical="center" shrinkToFit="1"/>
      <protection locked="0"/>
    </xf>
    <xf numFmtId="0" fontId="9" fillId="0" borderId="27" xfId="21" applyFont="1" applyFill="1" applyBorder="1" applyAlignment="1" applyProtection="1">
      <alignment horizontal="center" vertical="center" shrinkToFit="1"/>
      <protection/>
    </xf>
    <xf numFmtId="0" fontId="9" fillId="0" borderId="28" xfId="21" applyFont="1" applyFill="1" applyBorder="1" applyAlignment="1" applyProtection="1">
      <alignment horizontal="center" vertical="center" shrinkToFit="1"/>
      <protection/>
    </xf>
    <xf numFmtId="0" fontId="9" fillId="0" borderId="29" xfId="21" applyFont="1" applyFill="1" applyBorder="1" applyAlignment="1" applyProtection="1">
      <alignment horizontal="left" vertical="center" shrinkToFit="1"/>
      <protection/>
    </xf>
    <xf numFmtId="0" fontId="9" fillId="0" borderId="30" xfId="21" applyFont="1" applyFill="1" applyBorder="1" applyAlignment="1" applyProtection="1">
      <alignment horizontal="center" vertical="center" shrinkToFit="1"/>
      <protection/>
    </xf>
    <xf numFmtId="0" fontId="9" fillId="0" borderId="31" xfId="21" applyFont="1" applyFill="1" applyBorder="1" applyAlignment="1" applyProtection="1">
      <alignment horizontal="center" vertical="center" shrinkToFit="1"/>
      <protection/>
    </xf>
    <xf numFmtId="189" fontId="10" fillId="0" borderId="32" xfId="21" applyNumberFormat="1" applyFont="1" applyFill="1" applyBorder="1" applyAlignment="1" applyProtection="1">
      <alignment horizontal="center" vertical="center" shrinkToFit="1"/>
      <protection/>
    </xf>
    <xf numFmtId="0" fontId="9" fillId="0" borderId="24" xfId="21" applyFont="1" applyFill="1" applyBorder="1" applyAlignment="1" applyProtection="1">
      <alignment vertical="center" shrinkToFit="1"/>
      <protection/>
    </xf>
    <xf numFmtId="0" fontId="9" fillId="0" borderId="24" xfId="21" applyFont="1" applyFill="1" applyBorder="1" applyAlignment="1" applyProtection="1">
      <alignment horizontal="center" vertical="center" shrinkToFit="1"/>
      <protection/>
    </xf>
    <xf numFmtId="0" fontId="9" fillId="0" borderId="33" xfId="21" applyFont="1" applyFill="1" applyBorder="1" applyAlignment="1" applyProtection="1">
      <alignment horizontal="center" vertical="center" shrinkToFit="1"/>
      <protection/>
    </xf>
    <xf numFmtId="0" fontId="9" fillId="0" borderId="11" xfId="21" applyFont="1" applyFill="1" applyBorder="1" applyAlignment="1" applyProtection="1">
      <alignment horizontal="left" vertical="center" shrinkToFit="1"/>
      <protection/>
    </xf>
    <xf numFmtId="0" fontId="9" fillId="0" borderId="34" xfId="21" applyFont="1" applyFill="1" applyBorder="1" applyAlignment="1" applyProtection="1">
      <alignment horizontal="center" vertical="center" shrinkToFit="1"/>
      <protection/>
    </xf>
    <xf numFmtId="0" fontId="9" fillId="0" borderId="35" xfId="21" applyFont="1" applyFill="1" applyBorder="1" applyAlignment="1">
      <alignment horizontal="center" vertical="center" shrinkToFit="1"/>
      <protection/>
    </xf>
    <xf numFmtId="0" fontId="9" fillId="0" borderId="22" xfId="21" applyFont="1" applyFill="1" applyBorder="1" applyAlignment="1" applyProtection="1">
      <alignment horizontal="left" vertical="center" shrinkToFit="1"/>
      <protection/>
    </xf>
    <xf numFmtId="0" fontId="9" fillId="0" borderId="11" xfId="21" applyFont="1" applyFill="1" applyBorder="1" applyAlignment="1" applyProtection="1">
      <alignment vertical="center" shrinkToFit="1"/>
      <protection/>
    </xf>
    <xf numFmtId="0" fontId="9" fillId="0" borderId="34" xfId="21" applyFont="1" applyFill="1" applyBorder="1" applyAlignment="1" applyProtection="1">
      <alignment vertical="center" shrinkToFit="1"/>
      <protection/>
    </xf>
    <xf numFmtId="0" fontId="9" fillId="2" borderId="35" xfId="21" applyFont="1" applyFill="1" applyBorder="1" applyAlignment="1">
      <alignment horizontal="center" vertical="center" shrinkToFit="1"/>
      <protection/>
    </xf>
    <xf numFmtId="0" fontId="9" fillId="0" borderId="17" xfId="21" applyFont="1" applyFill="1" applyBorder="1" applyAlignment="1">
      <alignment horizontal="center" vertical="center" shrinkToFit="1"/>
      <protection/>
    </xf>
    <xf numFmtId="0" fontId="9" fillId="0" borderId="35" xfId="21" applyFont="1" applyFill="1" applyBorder="1" applyAlignment="1" applyProtection="1">
      <alignment horizontal="center" vertical="center" shrinkToFit="1"/>
      <protection/>
    </xf>
    <xf numFmtId="0" fontId="9" fillId="0" borderId="12" xfId="21" applyFont="1" applyBorder="1" applyAlignment="1">
      <alignment horizontal="center" vertical="center" shrinkToFit="1"/>
      <protection/>
    </xf>
    <xf numFmtId="0" fontId="9" fillId="0" borderId="17" xfId="21" applyFont="1" applyBorder="1" applyAlignment="1">
      <alignment horizontal="center" vertical="center" shrinkToFit="1"/>
      <protection/>
    </xf>
    <xf numFmtId="0" fontId="10" fillId="0" borderId="6" xfId="21" applyFont="1" applyFill="1" applyBorder="1" applyAlignment="1">
      <alignment horizontal="center" vertical="center" shrinkToFit="1"/>
      <protection/>
    </xf>
    <xf numFmtId="0" fontId="10" fillId="0" borderId="36" xfId="21" applyFont="1" applyFill="1" applyBorder="1" applyAlignment="1" applyProtection="1">
      <alignment horizontal="center" vertical="center" shrinkToFit="1"/>
      <protection/>
    </xf>
    <xf numFmtId="0" fontId="9" fillId="0" borderId="37" xfId="21" applyFont="1" applyFill="1" applyBorder="1" applyAlignment="1" applyProtection="1">
      <alignment horizontal="center" vertical="center" shrinkToFit="1"/>
      <protection/>
    </xf>
    <xf numFmtId="0" fontId="9" fillId="0" borderId="38" xfId="21" applyFont="1" applyFill="1" applyBorder="1" applyAlignment="1" applyProtection="1">
      <alignment horizontal="center" vertical="center" shrinkToFit="1"/>
      <protection/>
    </xf>
    <xf numFmtId="0" fontId="9" fillId="0" borderId="39" xfId="21" applyFont="1" applyFill="1" applyBorder="1" applyAlignment="1" applyProtection="1">
      <alignment horizontal="center" vertical="center" shrinkToFit="1"/>
      <protection/>
    </xf>
    <xf numFmtId="184" fontId="9" fillId="0" borderId="40" xfId="21" applyNumberFormat="1" applyFont="1" applyFill="1" applyBorder="1" applyAlignment="1" applyProtection="1">
      <alignment horizontal="center" vertical="center" shrinkToFit="1"/>
      <protection/>
    </xf>
    <xf numFmtId="0" fontId="9" fillId="0" borderId="41" xfId="21" applyFont="1" applyFill="1" applyBorder="1" applyAlignment="1" applyProtection="1">
      <alignment horizontal="center" vertical="center" shrinkToFit="1"/>
      <protection/>
    </xf>
    <xf numFmtId="0" fontId="9" fillId="0" borderId="40" xfId="21" applyFont="1" applyFill="1" applyBorder="1" applyAlignment="1" applyProtection="1">
      <alignment horizontal="left" vertical="center" shrinkToFit="1"/>
      <protection/>
    </xf>
    <xf numFmtId="198" fontId="9" fillId="0" borderId="38" xfId="21" applyNumberFormat="1" applyFont="1" applyFill="1" applyBorder="1" applyAlignment="1" applyProtection="1">
      <alignment horizontal="center" vertical="center" shrinkToFit="1"/>
      <protection locked="0"/>
    </xf>
    <xf numFmtId="0" fontId="9" fillId="0" borderId="40" xfId="21" applyFont="1" applyFill="1" applyBorder="1" applyAlignment="1" applyProtection="1">
      <alignment horizontal="center" vertical="center" shrinkToFit="1"/>
      <protection/>
    </xf>
    <xf numFmtId="0" fontId="9" fillId="0" borderId="42" xfId="21" applyFont="1" applyFill="1" applyBorder="1" applyAlignment="1" applyProtection="1">
      <alignment horizontal="center" vertical="center" shrinkToFit="1"/>
      <protection/>
    </xf>
    <xf numFmtId="188" fontId="5" fillId="0" borderId="0" xfId="21" applyNumberFormat="1" applyFont="1" applyFill="1" applyBorder="1" applyAlignment="1" applyProtection="1">
      <alignment vertical="center"/>
      <protection/>
    </xf>
    <xf numFmtId="0" fontId="5" fillId="0" borderId="0" xfId="21" applyFont="1" applyFill="1" applyBorder="1" applyAlignment="1" applyProtection="1">
      <alignment horizontal="center" vertical="center"/>
      <protection/>
    </xf>
    <xf numFmtId="184" fontId="5" fillId="0" borderId="0" xfId="21" applyNumberFormat="1" applyFont="1" applyFill="1" applyBorder="1" applyAlignment="1" applyProtection="1">
      <alignment horizontal="center" vertical="center"/>
      <protection/>
    </xf>
    <xf numFmtId="190" fontId="4" fillId="0" borderId="0" xfId="21" applyNumberFormat="1" applyFont="1" applyFill="1" applyBorder="1" applyAlignment="1" applyProtection="1">
      <alignment horizontal="right" vertical="center"/>
      <protection/>
    </xf>
    <xf numFmtId="190" fontId="4" fillId="0" borderId="0" xfId="21" applyNumberFormat="1" applyFont="1" applyFill="1" applyBorder="1" applyAlignment="1" applyProtection="1">
      <alignment vertical="center" shrinkToFit="1"/>
      <protection/>
    </xf>
    <xf numFmtId="0" fontId="5" fillId="0" borderId="0" xfId="21" applyFont="1" applyFill="1" applyBorder="1" applyAlignment="1">
      <alignment horizontal="center" vertical="center" shrinkToFit="1"/>
      <protection/>
    </xf>
    <xf numFmtId="0" fontId="5" fillId="0" borderId="0" xfId="21" applyFont="1" applyFill="1" applyBorder="1" applyAlignment="1">
      <alignment vertical="center" shrinkToFit="1"/>
      <protection/>
    </xf>
    <xf numFmtId="184" fontId="5" fillId="0" borderId="0" xfId="21" applyNumberFormat="1" applyFont="1" applyFill="1" applyBorder="1" applyAlignment="1">
      <alignment horizontal="center" vertical="center" shrinkToFit="1"/>
      <protection/>
    </xf>
    <xf numFmtId="190" fontId="4" fillId="0" borderId="0" xfId="21" applyNumberFormat="1" applyFont="1" applyFill="1" applyBorder="1" applyAlignment="1">
      <alignment horizontal="right" vertical="center" shrinkToFit="1"/>
      <protection/>
    </xf>
    <xf numFmtId="194" fontId="5" fillId="0" borderId="0" xfId="21" applyNumberFormat="1" applyFont="1" applyFill="1" applyBorder="1" applyAlignment="1">
      <alignment horizontal="left" vertical="center" shrinkToFit="1"/>
      <protection/>
    </xf>
    <xf numFmtId="0" fontId="5" fillId="0" borderId="0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horizontal="center" vertical="center" shrinkToFit="1"/>
      <protection/>
    </xf>
    <xf numFmtId="0" fontId="9" fillId="0" borderId="1" xfId="21" applyFont="1" applyFill="1" applyBorder="1" applyAlignment="1">
      <alignment horizontal="center" vertical="center" shrinkToFit="1"/>
      <protection/>
    </xf>
    <xf numFmtId="0" fontId="9" fillId="0" borderId="2" xfId="21" applyFont="1" applyFill="1" applyBorder="1" applyAlignment="1">
      <alignment horizontal="center" vertical="center" shrinkToFit="1"/>
      <protection/>
    </xf>
    <xf numFmtId="0" fontId="9" fillId="0" borderId="43" xfId="21" applyFont="1" applyFill="1" applyBorder="1" applyAlignment="1">
      <alignment horizontal="center" vertical="center" shrinkToFit="1"/>
      <protection/>
    </xf>
    <xf numFmtId="184" fontId="9" fillId="0" borderId="2" xfId="21" applyNumberFormat="1" applyFont="1" applyFill="1" applyBorder="1" applyAlignment="1">
      <alignment horizontal="center" vertical="center" shrinkToFit="1"/>
      <protection/>
    </xf>
    <xf numFmtId="0" fontId="9" fillId="0" borderId="44" xfId="21" applyFont="1" applyFill="1" applyBorder="1" applyAlignment="1">
      <alignment horizontal="center" vertical="center" shrinkToFit="1"/>
      <protection/>
    </xf>
    <xf numFmtId="193" fontId="9" fillId="0" borderId="5" xfId="21" applyNumberFormat="1" applyFont="1" applyFill="1" applyBorder="1" applyAlignment="1">
      <alignment horizontal="center" vertical="center" shrinkToFit="1"/>
      <protection/>
    </xf>
    <xf numFmtId="193" fontId="9" fillId="0" borderId="0" xfId="21" applyNumberFormat="1" applyFont="1" applyFill="1" applyBorder="1" applyAlignment="1">
      <alignment horizontal="center" vertical="center" shrinkToFit="1"/>
      <protection/>
    </xf>
    <xf numFmtId="0" fontId="9" fillId="0" borderId="0" xfId="21" applyFont="1" applyFill="1" applyBorder="1" applyAlignment="1">
      <alignment horizontal="center" vertical="center" shrinkToFit="1"/>
      <protection/>
    </xf>
    <xf numFmtId="0" fontId="9" fillId="0" borderId="0" xfId="21" applyFont="1" applyFill="1" applyBorder="1" applyAlignment="1" applyProtection="1">
      <alignment horizontal="center" vertical="center" shrinkToFit="1"/>
      <protection locked="0"/>
    </xf>
    <xf numFmtId="0" fontId="9" fillId="0" borderId="0" xfId="21" applyFont="1" applyFill="1" applyBorder="1" applyAlignment="1">
      <alignment horizontal="left" vertical="center" shrinkToFit="1"/>
      <protection/>
    </xf>
    <xf numFmtId="198" fontId="9" fillId="0" borderId="0" xfId="21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21" applyFont="1" applyFill="1" applyBorder="1" applyAlignment="1" applyProtection="1">
      <alignment horizontal="center" vertical="center" shrinkToFit="1"/>
      <protection/>
    </xf>
    <xf numFmtId="0" fontId="9" fillId="0" borderId="0" xfId="21" applyFont="1" applyFill="1" applyBorder="1" applyAlignment="1">
      <alignment vertical="center"/>
      <protection/>
    </xf>
    <xf numFmtId="189" fontId="10" fillId="0" borderId="6" xfId="21" applyNumberFormat="1" applyFont="1" applyFill="1" applyBorder="1" applyAlignment="1">
      <alignment horizontal="center" vertical="center" shrinkToFit="1"/>
      <protection/>
    </xf>
    <xf numFmtId="0" fontId="9" fillId="0" borderId="7" xfId="21" applyFont="1" applyFill="1" applyBorder="1" applyAlignment="1">
      <alignment horizontal="center" vertical="center" shrinkToFit="1"/>
      <protection/>
    </xf>
    <xf numFmtId="0" fontId="9" fillId="0" borderId="7" xfId="21" applyFont="1" applyFill="1" applyBorder="1" applyAlignment="1" applyProtection="1">
      <alignment horizontal="center" vertical="center" shrinkToFit="1"/>
      <protection locked="0"/>
    </xf>
    <xf numFmtId="0" fontId="9" fillId="0" borderId="45" xfId="21" applyFont="1" applyFill="1" applyBorder="1" applyAlignment="1">
      <alignment horizontal="left" vertical="center" shrinkToFit="1"/>
      <protection/>
    </xf>
    <xf numFmtId="0" fontId="9" fillId="0" borderId="11" xfId="21" applyFont="1" applyFill="1" applyBorder="1" applyAlignment="1">
      <alignment horizontal="center" vertical="center" shrinkToFit="1"/>
      <protection/>
    </xf>
    <xf numFmtId="194" fontId="9" fillId="0" borderId="0" xfId="21" applyNumberFormat="1" applyFont="1" applyFill="1" applyBorder="1" applyAlignment="1">
      <alignment horizontal="left" vertical="center" shrinkToFit="1"/>
      <protection/>
    </xf>
    <xf numFmtId="189" fontId="10" fillId="0" borderId="0" xfId="21" applyNumberFormat="1" applyFont="1" applyFill="1" applyBorder="1" applyAlignment="1">
      <alignment horizontal="center" vertical="center" shrinkToFit="1"/>
      <protection/>
    </xf>
    <xf numFmtId="0" fontId="10" fillId="0" borderId="0" xfId="21" applyFont="1" applyFill="1" applyBorder="1" applyAlignment="1">
      <alignment vertical="center"/>
      <protection/>
    </xf>
    <xf numFmtId="0" fontId="9" fillId="0" borderId="0" xfId="21" applyFont="1" applyFill="1" applyBorder="1" applyAlignment="1">
      <alignment vertical="center" shrinkToFit="1"/>
      <protection/>
    </xf>
    <xf numFmtId="184" fontId="9" fillId="0" borderId="0" xfId="21" applyNumberFormat="1" applyFont="1" applyFill="1" applyBorder="1" applyAlignment="1">
      <alignment horizontal="center" vertical="center" shrinkToFit="1"/>
      <protection/>
    </xf>
    <xf numFmtId="190" fontId="11" fillId="0" borderId="0" xfId="21" applyNumberFormat="1" applyFont="1" applyFill="1" applyBorder="1" applyAlignment="1">
      <alignment horizontal="right" vertical="center" shrinkToFit="1"/>
      <protection/>
    </xf>
    <xf numFmtId="188" fontId="10" fillId="0" borderId="6" xfId="21" applyNumberFormat="1" applyFont="1" applyFill="1" applyBorder="1" applyAlignment="1">
      <alignment horizontal="center" vertical="center" shrinkToFit="1"/>
      <protection/>
    </xf>
    <xf numFmtId="0" fontId="9" fillId="0" borderId="13" xfId="21" applyFont="1" applyFill="1" applyBorder="1" applyAlignment="1">
      <alignment horizontal="center" vertical="center" shrinkToFit="1"/>
      <protection/>
    </xf>
    <xf numFmtId="0" fontId="9" fillId="0" borderId="13" xfId="21" applyFont="1" applyFill="1" applyBorder="1" applyAlignment="1" applyProtection="1">
      <alignment horizontal="center" vertical="center" shrinkToFit="1"/>
      <protection locked="0"/>
    </xf>
    <xf numFmtId="0" fontId="9" fillId="0" borderId="46" xfId="21" applyFont="1" applyFill="1" applyBorder="1" applyAlignment="1">
      <alignment horizontal="left" vertical="center" shrinkToFit="1"/>
      <protection/>
    </xf>
    <xf numFmtId="0" fontId="9" fillId="0" borderId="16" xfId="21" applyFont="1" applyFill="1" applyBorder="1" applyAlignment="1">
      <alignment horizontal="center" vertical="center" shrinkToFit="1"/>
      <protection/>
    </xf>
    <xf numFmtId="188" fontId="10" fillId="0" borderId="0" xfId="21" applyNumberFormat="1" applyFont="1" applyFill="1" applyBorder="1" applyAlignment="1">
      <alignment horizontal="center" vertical="center" shrinkToFit="1"/>
      <protection/>
    </xf>
    <xf numFmtId="0" fontId="10" fillId="0" borderId="0" xfId="21" applyFont="1" applyFill="1" applyBorder="1" applyAlignment="1">
      <alignment horizontal="center" vertical="center" shrinkToFit="1"/>
      <protection/>
    </xf>
    <xf numFmtId="0" fontId="9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7" xfId="21" applyFont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20" fontId="10" fillId="0" borderId="6" xfId="21" applyNumberFormat="1" applyFont="1" applyFill="1" applyBorder="1" applyAlignment="1">
      <alignment horizontal="center" vertical="center" shrinkToFit="1"/>
      <protection/>
    </xf>
    <xf numFmtId="20" fontId="10" fillId="0" borderId="0" xfId="21" applyNumberFormat="1" applyFont="1" applyFill="1" applyBorder="1" applyAlignment="1">
      <alignment horizontal="center" vertical="center" shrinkToFit="1"/>
      <protection/>
    </xf>
    <xf numFmtId="0" fontId="10" fillId="0" borderId="18" xfId="21" applyFont="1" applyFill="1" applyBorder="1" applyAlignment="1">
      <alignment horizontal="center" vertical="center" shrinkToFit="1"/>
      <protection/>
    </xf>
    <xf numFmtId="0" fontId="9" fillId="0" borderId="8" xfId="21" applyFont="1" applyFill="1" applyBorder="1" applyAlignment="1" applyProtection="1">
      <alignment horizontal="center" vertical="center" shrinkToFit="1"/>
      <protection locked="0"/>
    </xf>
    <xf numFmtId="0" fontId="9" fillId="0" borderId="47" xfId="21" applyFont="1" applyFill="1" applyBorder="1" applyAlignment="1">
      <alignment horizontal="left" vertical="center" shrinkToFit="1"/>
      <protection/>
    </xf>
    <xf numFmtId="198" fontId="9" fillId="0" borderId="27" xfId="21" applyNumberFormat="1" applyFont="1" applyFill="1" applyBorder="1" applyAlignment="1" applyProtection="1">
      <alignment horizontal="center" vertical="center" shrinkToFit="1"/>
      <protection locked="0"/>
    </xf>
    <xf numFmtId="0" fontId="9" fillId="0" borderId="30" xfId="21" applyFont="1" applyFill="1" applyBorder="1" applyAlignment="1">
      <alignment horizontal="center" vertical="center" shrinkToFit="1"/>
      <protection/>
    </xf>
    <xf numFmtId="0" fontId="9" fillId="0" borderId="48" xfId="21" applyFont="1" applyFill="1" applyBorder="1" applyAlignment="1">
      <alignment horizontal="center" vertical="center" shrinkToFit="1"/>
      <protection/>
    </xf>
    <xf numFmtId="0" fontId="9" fillId="0" borderId="35" xfId="21" applyFont="1" applyBorder="1" applyAlignment="1">
      <alignment horizontal="center" vertical="center" shrinkToFit="1"/>
      <protection/>
    </xf>
    <xf numFmtId="0" fontId="9" fillId="0" borderId="46" xfId="2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vertical="center"/>
    </xf>
    <xf numFmtId="0" fontId="9" fillId="0" borderId="47" xfId="21" applyFont="1" applyFill="1" applyBorder="1" applyAlignment="1">
      <alignment horizontal="center" vertical="center" shrinkToFit="1"/>
      <protection/>
    </xf>
    <xf numFmtId="0" fontId="9" fillId="0" borderId="49" xfId="21" applyFont="1" applyFill="1" applyBorder="1" applyAlignment="1">
      <alignment horizontal="center" vertical="center" shrinkToFit="1"/>
      <protection/>
    </xf>
    <xf numFmtId="0" fontId="9" fillId="0" borderId="25" xfId="21" applyFont="1" applyFill="1" applyBorder="1" applyAlignment="1">
      <alignment horizontal="center" vertical="center" shrinkToFit="1"/>
      <protection/>
    </xf>
    <xf numFmtId="0" fontId="9" fillId="0" borderId="26" xfId="21" applyFont="1" applyFill="1" applyBorder="1" applyAlignment="1">
      <alignment horizontal="center" vertical="center" shrinkToFit="1"/>
      <protection/>
    </xf>
    <xf numFmtId="0" fontId="12" fillId="0" borderId="0" xfId="0" applyFont="1" applyFill="1" applyBorder="1" applyAlignment="1">
      <alignment horizontal="left" vertical="center"/>
    </xf>
    <xf numFmtId="0" fontId="9" fillId="0" borderId="49" xfId="21" applyFont="1" applyFill="1" applyBorder="1" applyAlignment="1">
      <alignment horizontal="left" vertical="center" shrinkToFit="1"/>
      <protection/>
    </xf>
    <xf numFmtId="198" fontId="9" fillId="0" borderId="19" xfId="21" applyNumberFormat="1" applyFont="1" applyFill="1" applyBorder="1" applyAlignment="1" applyProtection="1">
      <alignment horizontal="center" vertical="center" shrinkToFit="1"/>
      <protection locked="0"/>
    </xf>
    <xf numFmtId="0" fontId="9" fillId="0" borderId="29" xfId="21" applyFont="1" applyFill="1" applyBorder="1" applyAlignment="1">
      <alignment horizontal="center" vertical="center" shrinkToFit="1"/>
      <protection/>
    </xf>
    <xf numFmtId="20" fontId="9" fillId="0" borderId="0" xfId="0" applyNumberFormat="1" applyFont="1" applyFill="1" applyBorder="1" applyAlignment="1">
      <alignment horizontal="left" vertical="center"/>
    </xf>
    <xf numFmtId="0" fontId="9" fillId="0" borderId="45" xfId="21" applyFont="1" applyFill="1" applyBorder="1" applyAlignment="1">
      <alignment horizontal="center" vertical="center" shrinkToFit="1"/>
      <protection/>
    </xf>
    <xf numFmtId="20" fontId="12" fillId="0" borderId="0" xfId="0" applyNumberFormat="1" applyFont="1" applyFill="1" applyBorder="1" applyAlignment="1">
      <alignment horizontal="left" vertical="center"/>
    </xf>
    <xf numFmtId="184" fontId="9" fillId="0" borderId="0" xfId="21" applyNumberFormat="1" applyFont="1" applyFill="1" applyBorder="1" applyAlignment="1">
      <alignment horizontal="left" vertical="center" shrinkToFit="1"/>
      <protection/>
    </xf>
    <xf numFmtId="0" fontId="12" fillId="0" borderId="0" xfId="21" applyFont="1" applyFill="1" applyBorder="1" applyAlignment="1">
      <alignment vertical="center"/>
      <protection/>
    </xf>
    <xf numFmtId="0" fontId="13" fillId="0" borderId="0" xfId="21" applyFont="1" applyFill="1" applyBorder="1" applyAlignment="1">
      <alignment horizontal="left" vertical="center" shrinkToFit="1"/>
      <protection/>
    </xf>
    <xf numFmtId="0" fontId="12" fillId="0" borderId="0" xfId="21" applyFont="1" applyFill="1" applyBorder="1" applyAlignment="1">
      <alignment horizontal="left" vertical="center" shrinkToFit="1"/>
      <protection/>
    </xf>
    <xf numFmtId="0" fontId="9" fillId="0" borderId="23" xfId="21" applyFont="1" applyBorder="1" applyAlignment="1" applyProtection="1">
      <alignment horizontal="center" vertical="center" shrinkToFit="1"/>
      <protection/>
    </xf>
    <xf numFmtId="0" fontId="9" fillId="0" borderId="48" xfId="21" applyFont="1" applyFill="1" applyBorder="1" applyAlignment="1">
      <alignment horizontal="left" vertical="center" shrinkToFit="1"/>
      <protection/>
    </xf>
    <xf numFmtId="0" fontId="12" fillId="0" borderId="0" xfId="21" applyFont="1" applyFill="1" applyBorder="1" applyAlignment="1">
      <alignment horizontal="left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49" xfId="21" applyFont="1" applyFill="1" applyBorder="1" applyAlignment="1">
      <alignment vertical="center" shrinkToFit="1"/>
      <protection/>
    </xf>
    <xf numFmtId="0" fontId="9" fillId="0" borderId="48" xfId="21" applyFont="1" applyFill="1" applyBorder="1" applyAlignment="1">
      <alignment vertical="center" shrinkToFit="1"/>
      <protection/>
    </xf>
    <xf numFmtId="0" fontId="9" fillId="0" borderId="34" xfId="21" applyFont="1" applyFill="1" applyBorder="1" applyAlignment="1">
      <alignment horizontal="center" vertical="center" shrinkToFit="1"/>
      <protection/>
    </xf>
    <xf numFmtId="0" fontId="9" fillId="0" borderId="0" xfId="21" applyFont="1" applyFill="1" applyBorder="1" applyAlignment="1">
      <alignment horizontal="left" vertical="center"/>
      <protection/>
    </xf>
    <xf numFmtId="0" fontId="9" fillId="0" borderId="46" xfId="21" applyFont="1" applyFill="1" applyBorder="1" applyAlignment="1">
      <alignment vertical="center" shrinkToFit="1"/>
      <protection/>
    </xf>
    <xf numFmtId="184" fontId="9" fillId="0" borderId="0" xfId="21" applyNumberFormat="1" applyFont="1" applyFill="1" applyBorder="1" applyAlignment="1">
      <alignment horizontal="left" vertical="center"/>
      <protection/>
    </xf>
    <xf numFmtId="201" fontId="9" fillId="0" borderId="0" xfId="21" applyNumberFormat="1" applyFont="1" applyFill="1" applyBorder="1" applyAlignment="1">
      <alignment horizontal="left" vertical="center"/>
      <protection/>
    </xf>
    <xf numFmtId="0" fontId="9" fillId="0" borderId="22" xfId="21" applyFont="1" applyFill="1" applyBorder="1" applyAlignment="1">
      <alignment horizontal="center" vertical="center" shrinkToFit="1"/>
      <protection/>
    </xf>
    <xf numFmtId="0" fontId="9" fillId="0" borderId="12" xfId="21" applyFont="1" applyBorder="1" applyAlignment="1" applyProtection="1">
      <alignment horizontal="center" vertical="center" shrinkToFit="1"/>
      <protection/>
    </xf>
    <xf numFmtId="0" fontId="13" fillId="0" borderId="0" xfId="21" applyFont="1" applyBorder="1" applyAlignment="1">
      <alignment horizontal="left" vertical="center"/>
      <protection/>
    </xf>
    <xf numFmtId="0" fontId="9" fillId="0" borderId="0" xfId="21" applyFont="1" applyBorder="1" applyAlignment="1">
      <alignment horizontal="left" vertical="center"/>
      <protection/>
    </xf>
    <xf numFmtId="0" fontId="9" fillId="0" borderId="0" xfId="21" applyFont="1" applyBorder="1" applyAlignment="1">
      <alignment horizontal="center" vertical="center" shrinkToFit="1"/>
      <protection/>
    </xf>
    <xf numFmtId="0" fontId="9" fillId="0" borderId="46" xfId="21" applyFont="1" applyFill="1" applyBorder="1" applyAlignment="1" applyProtection="1">
      <alignment vertical="center" shrinkToFit="1"/>
      <protection locked="0"/>
    </xf>
    <xf numFmtId="0" fontId="10" fillId="0" borderId="36" xfId="21" applyFont="1" applyFill="1" applyBorder="1" applyAlignment="1">
      <alignment horizontal="center" vertical="center" shrinkToFit="1"/>
      <protection/>
    </xf>
    <xf numFmtId="0" fontId="9" fillId="0" borderId="37" xfId="21" applyFont="1" applyFill="1" applyBorder="1" applyAlignment="1">
      <alignment horizontal="center" vertical="center" shrinkToFit="1"/>
      <protection/>
    </xf>
    <xf numFmtId="0" fontId="9" fillId="0" borderId="37" xfId="21" applyFont="1" applyFill="1" applyBorder="1" applyAlignment="1" applyProtection="1">
      <alignment horizontal="center" vertical="center" shrinkToFit="1"/>
      <protection locked="0"/>
    </xf>
    <xf numFmtId="0" fontId="9" fillId="0" borderId="50" xfId="21" applyFont="1" applyFill="1" applyBorder="1" applyAlignment="1">
      <alignment horizontal="left" vertical="center" shrinkToFit="1"/>
      <protection/>
    </xf>
    <xf numFmtId="0" fontId="9" fillId="0" borderId="40" xfId="21" applyFont="1" applyFill="1" applyBorder="1" applyAlignment="1">
      <alignment horizontal="center" vertical="center" shrinkToFit="1"/>
      <protection/>
    </xf>
    <xf numFmtId="0" fontId="9" fillId="0" borderId="42" xfId="21" applyFont="1" applyBorder="1" applyAlignment="1" applyProtection="1">
      <alignment horizontal="center" vertical="center" shrinkToFit="1"/>
      <protection/>
    </xf>
    <xf numFmtId="188" fontId="5" fillId="0" borderId="0" xfId="21" applyNumberFormat="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184" fontId="5" fillId="0" borderId="0" xfId="21" applyNumberFormat="1" applyFont="1" applyFill="1" applyBorder="1" applyAlignment="1">
      <alignment horizontal="center" vertical="center"/>
      <protection/>
    </xf>
    <xf numFmtId="190" fontId="4" fillId="0" borderId="0" xfId="21" applyNumberFormat="1" applyFont="1" applyFill="1" applyBorder="1" applyAlignment="1">
      <alignment horizontal="right" vertical="center"/>
      <protection/>
    </xf>
    <xf numFmtId="190" fontId="4" fillId="0" borderId="0" xfId="21" applyNumberFormat="1" applyFont="1" applyFill="1" applyBorder="1" applyAlignment="1">
      <alignment vertical="center" shrinkToFit="1"/>
      <protection/>
    </xf>
    <xf numFmtId="196" fontId="5" fillId="0" borderId="0" xfId="21" applyNumberFormat="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 shrinkToFit="1"/>
      <protection/>
    </xf>
    <xf numFmtId="0" fontId="8" fillId="0" borderId="0" xfId="21" applyFont="1" applyFill="1" applyBorder="1" applyAlignment="1" applyProtection="1">
      <alignment horizontal="right" vertical="center" shrinkToFit="1"/>
      <protection/>
    </xf>
    <xf numFmtId="196" fontId="5" fillId="0" borderId="0" xfId="21" applyNumberFormat="1" applyFont="1" applyFill="1" applyBorder="1" applyAlignment="1">
      <alignment horizontal="left" vertical="center"/>
      <protection/>
    </xf>
    <xf numFmtId="0" fontId="6" fillId="0" borderId="0" xfId="21" applyFont="1" applyFill="1" applyBorder="1" applyAlignment="1">
      <alignment horizontal="center" vertical="center" shrinkToFit="1"/>
      <protection/>
    </xf>
    <xf numFmtId="0" fontId="8" fillId="0" borderId="0" xfId="21" applyFont="1" applyFill="1" applyBorder="1" applyAlignment="1">
      <alignment horizontal="right" vertical="center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兵庫カップ当日2004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6&#22825;&#31070;&#32068;&#12415;&#21512;&#12431;&#12379;&#12503;&#12525;&#12464;&#12521;&#12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組合せ表①"/>
      <sheetName val="組合せ表②"/>
      <sheetName val="結果印刷用"/>
      <sheetName val="抽選"/>
      <sheetName val="組合せ印刷用"/>
      <sheetName val="組合せ印刷用 (放送用)"/>
      <sheetName val="集計用"/>
      <sheetName val="参加チームリスト"/>
      <sheetName val="配布資料一覧"/>
      <sheetName val="表彰用"/>
      <sheetName val="日程"/>
      <sheetName val="参照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tabColor indexed="45"/>
  </sheetPr>
  <dimension ref="A2:O69"/>
  <sheetViews>
    <sheetView showZeros="0" tabSelected="1" zoomScale="115" zoomScaleNormal="115" workbookViewId="0" topLeftCell="A34">
      <selection activeCell="I71" sqref="I71"/>
    </sheetView>
  </sheetViews>
  <sheetFormatPr defaultColWidth="9.00390625" defaultRowHeight="12" customHeight="1"/>
  <cols>
    <col min="1" max="1" width="9.375" style="1" bestFit="1" customWidth="1"/>
    <col min="2" max="3" width="2.75390625" style="1" customWidth="1"/>
    <col min="4" max="4" width="28.00390625" style="2" bestFit="1" customWidth="1"/>
    <col min="5" max="5" width="7.75390625" style="3" customWidth="1"/>
    <col min="6" max="6" width="3.00390625" style="1" customWidth="1"/>
    <col min="7" max="7" width="11.75390625" style="4" bestFit="1" customWidth="1"/>
    <col min="8" max="8" width="1.75390625" style="5" customWidth="1"/>
    <col min="9" max="9" width="9.625" style="1" bestFit="1" customWidth="1"/>
    <col min="10" max="11" width="2.75390625" style="1" customWidth="1"/>
    <col min="12" max="12" width="28.00390625" style="2" bestFit="1" customWidth="1"/>
    <col min="13" max="13" width="7.25390625" style="3" customWidth="1"/>
    <col min="14" max="14" width="2.875" style="1" customWidth="1"/>
    <col min="15" max="15" width="13.50390625" style="4" bestFit="1" customWidth="1"/>
    <col min="16" max="16384" width="9.00390625" style="6" customWidth="1"/>
  </cols>
  <sheetData>
    <row r="1" ht="33" customHeight="1"/>
    <row r="2" spans="1:15" ht="12" customHeight="1">
      <c r="A2" s="186" t="s">
        <v>11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15" ht="12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</row>
    <row r="4" spans="1:15" ht="63.7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187" t="s">
        <v>12</v>
      </c>
      <c r="M4" s="187"/>
      <c r="N4" s="187"/>
      <c r="O4" s="187"/>
    </row>
    <row r="5" spans="1:15" s="16" customFormat="1" ht="24" customHeight="1" thickBot="1">
      <c r="A5" s="8" t="s">
        <v>13</v>
      </c>
      <c r="B5" s="9" t="s">
        <v>14</v>
      </c>
      <c r="C5" s="9" t="s">
        <v>15</v>
      </c>
      <c r="D5" s="9" t="s">
        <v>16</v>
      </c>
      <c r="E5" s="10" t="s">
        <v>17</v>
      </c>
      <c r="F5" s="9" t="s">
        <v>18</v>
      </c>
      <c r="G5" s="11" t="s">
        <v>19</v>
      </c>
      <c r="H5" s="12"/>
      <c r="I5" s="8" t="s">
        <v>13</v>
      </c>
      <c r="J5" s="9" t="s">
        <v>14</v>
      </c>
      <c r="K5" s="9" t="s">
        <v>15</v>
      </c>
      <c r="L5" s="13" t="s">
        <v>16</v>
      </c>
      <c r="M5" s="14" t="s">
        <v>17</v>
      </c>
      <c r="N5" s="13" t="s">
        <v>18</v>
      </c>
      <c r="O5" s="15" t="s">
        <v>19</v>
      </c>
    </row>
    <row r="6" spans="1:15" s="16" customFormat="1" ht="12" customHeight="1" thickTop="1">
      <c r="A6" s="17">
        <v>1</v>
      </c>
      <c r="B6" s="18">
        <v>1</v>
      </c>
      <c r="C6" s="19">
        <v>14</v>
      </c>
      <c r="D6" s="20" t="s">
        <v>172</v>
      </c>
      <c r="E6" s="21">
        <v>0.0020074074074074074</v>
      </c>
      <c r="F6" s="22">
        <f aca="true" t="shared" si="0" ref="F6:F11">IF(E6=0,0,RANK(E6,$E$6:$E$11,1))</f>
        <v>6</v>
      </c>
      <c r="G6" s="23" t="s">
        <v>20</v>
      </c>
      <c r="H6" s="24"/>
      <c r="I6" s="17">
        <v>11</v>
      </c>
      <c r="J6" s="18" t="s">
        <v>21</v>
      </c>
      <c r="K6" s="19" t="s">
        <v>21</v>
      </c>
      <c r="L6" s="25" t="s">
        <v>21</v>
      </c>
      <c r="M6" s="21" t="s">
        <v>21</v>
      </c>
      <c r="N6" s="25" t="s">
        <v>21</v>
      </c>
      <c r="O6" s="26" t="s">
        <v>22</v>
      </c>
    </row>
    <row r="7" spans="1:15" s="16" customFormat="1" ht="12" customHeight="1">
      <c r="A7" s="27"/>
      <c r="B7" s="28">
        <v>2</v>
      </c>
      <c r="C7" s="29">
        <v>35</v>
      </c>
      <c r="D7" s="30" t="s">
        <v>173</v>
      </c>
      <c r="E7" s="21">
        <v>0.0016608796296296296</v>
      </c>
      <c r="F7" s="29">
        <f t="shared" si="0"/>
        <v>2</v>
      </c>
      <c r="G7" s="31" t="s">
        <v>23</v>
      </c>
      <c r="H7" s="24"/>
      <c r="I7" s="27"/>
      <c r="J7" s="28">
        <v>2</v>
      </c>
      <c r="K7" s="29">
        <v>61</v>
      </c>
      <c r="L7" s="32" t="s">
        <v>229</v>
      </c>
      <c r="M7" s="21">
        <v>0.0019190972222222222</v>
      </c>
      <c r="N7" s="33">
        <f>IF(M7=0,0,RANK(M7,$M$6:$M$11,1))</f>
        <v>4</v>
      </c>
      <c r="O7" s="34" t="s">
        <v>24</v>
      </c>
    </row>
    <row r="8" spans="1:15" s="16" customFormat="1" ht="12" customHeight="1">
      <c r="A8" s="35" t="s">
        <v>25</v>
      </c>
      <c r="B8" s="28">
        <v>3</v>
      </c>
      <c r="C8" s="29">
        <v>11</v>
      </c>
      <c r="D8" s="30" t="s">
        <v>174</v>
      </c>
      <c r="E8" s="21">
        <v>0.0018094907407407406</v>
      </c>
      <c r="F8" s="29">
        <f t="shared" si="0"/>
        <v>4</v>
      </c>
      <c r="G8" s="31" t="s">
        <v>26</v>
      </c>
      <c r="H8" s="24"/>
      <c r="I8" s="35" t="s">
        <v>27</v>
      </c>
      <c r="J8" s="28">
        <v>3</v>
      </c>
      <c r="K8" s="29">
        <v>60</v>
      </c>
      <c r="L8" s="32" t="s">
        <v>230</v>
      </c>
      <c r="M8" s="21">
        <v>0.0015144675925925924</v>
      </c>
      <c r="N8" s="33">
        <f>IF(M8=0,0,RANK(M8,$M$6:$M$11,1))</f>
        <v>2</v>
      </c>
      <c r="O8" s="34" t="s">
        <v>28</v>
      </c>
    </row>
    <row r="9" spans="1:15" s="16" customFormat="1" ht="12" customHeight="1">
      <c r="A9" s="35" t="s">
        <v>0</v>
      </c>
      <c r="B9" s="28">
        <v>4</v>
      </c>
      <c r="C9" s="29">
        <v>25</v>
      </c>
      <c r="D9" s="30" t="s">
        <v>175</v>
      </c>
      <c r="E9" s="21">
        <v>0.0013837962962962962</v>
      </c>
      <c r="F9" s="29">
        <f t="shared" si="0"/>
        <v>1</v>
      </c>
      <c r="G9" s="31" t="s">
        <v>29</v>
      </c>
      <c r="H9" s="24"/>
      <c r="I9" s="35" t="s">
        <v>30</v>
      </c>
      <c r="J9" s="28">
        <v>4</v>
      </c>
      <c r="K9" s="29">
        <v>59</v>
      </c>
      <c r="L9" s="32" t="s">
        <v>231</v>
      </c>
      <c r="M9" s="21">
        <v>0.0014818287037037037</v>
      </c>
      <c r="N9" s="33">
        <f>IF(M9=0,0,RANK(M9,$M$6:$M$11,1))</f>
        <v>1</v>
      </c>
      <c r="O9" s="34" t="s">
        <v>31</v>
      </c>
    </row>
    <row r="10" spans="1:15" s="16" customFormat="1" ht="12" customHeight="1">
      <c r="A10" s="36">
        <v>0.3958333333333333</v>
      </c>
      <c r="B10" s="28">
        <v>5</v>
      </c>
      <c r="C10" s="29">
        <v>23</v>
      </c>
      <c r="D10" s="30" t="s">
        <v>176</v>
      </c>
      <c r="E10" s="21">
        <v>0.0017075231481481481</v>
      </c>
      <c r="F10" s="29">
        <f t="shared" si="0"/>
        <v>3</v>
      </c>
      <c r="G10" s="31" t="s">
        <v>32</v>
      </c>
      <c r="H10" s="24"/>
      <c r="I10" s="36">
        <v>0.48055555555555557</v>
      </c>
      <c r="J10" s="28">
        <v>5</v>
      </c>
      <c r="K10" s="29">
        <v>58</v>
      </c>
      <c r="L10" s="37" t="s">
        <v>232</v>
      </c>
      <c r="M10" s="38">
        <v>0.00189849537037037</v>
      </c>
      <c r="N10" s="33">
        <f>IF(M10=0,0,RANK(M10,$M$6:$M$11,1))</f>
        <v>3</v>
      </c>
      <c r="O10" s="34" t="s">
        <v>21</v>
      </c>
    </row>
    <row r="11" spans="1:15" s="16" customFormat="1" ht="12" customHeight="1">
      <c r="A11" s="39"/>
      <c r="B11" s="28">
        <v>6</v>
      </c>
      <c r="C11" s="18">
        <v>1</v>
      </c>
      <c r="D11" s="40" t="s">
        <v>177</v>
      </c>
      <c r="E11" s="41">
        <v>0.0018872685185185184</v>
      </c>
      <c r="F11" s="42">
        <f t="shared" si="0"/>
        <v>5</v>
      </c>
      <c r="G11" s="43" t="s">
        <v>33</v>
      </c>
      <c r="H11" s="24"/>
      <c r="I11" s="39"/>
      <c r="J11" s="28" t="s">
        <v>21</v>
      </c>
      <c r="K11" s="18" t="s">
        <v>21</v>
      </c>
      <c r="L11" s="44" t="s">
        <v>21</v>
      </c>
      <c r="M11" s="45" t="s">
        <v>21</v>
      </c>
      <c r="N11" s="44" t="s">
        <v>21</v>
      </c>
      <c r="O11" s="46" t="s">
        <v>21</v>
      </c>
    </row>
    <row r="12" spans="1:15" s="16" customFormat="1" ht="12" customHeight="1">
      <c r="A12" s="17">
        <v>2</v>
      </c>
      <c r="B12" s="18">
        <v>1</v>
      </c>
      <c r="C12" s="19">
        <v>4</v>
      </c>
      <c r="D12" s="20" t="s">
        <v>178</v>
      </c>
      <c r="E12" s="47">
        <v>0.001670949074074074</v>
      </c>
      <c r="F12" s="22">
        <f aca="true" t="shared" si="1" ref="F12:F17">IF(E12=0,0,RANK(E12,$E$12:$E$17,1))</f>
        <v>4</v>
      </c>
      <c r="G12" s="23" t="s">
        <v>34</v>
      </c>
      <c r="H12" s="24"/>
      <c r="I12" s="17">
        <v>12</v>
      </c>
      <c r="J12" s="28">
        <v>1</v>
      </c>
      <c r="K12" s="19">
        <f>IF('組合せ表①'!E17="","",INDEX('組合せ表①'!$C$12:$C$17,MATCH(6,'組合せ表①'!$F$12:$F$17,0),1))</f>
        <v>36</v>
      </c>
      <c r="L12" s="48" t="s">
        <v>179</v>
      </c>
      <c r="M12" s="47">
        <v>0.0017820601851851851</v>
      </c>
      <c r="N12" s="25">
        <f aca="true" t="shared" si="2" ref="N12:N17">IF(M12=0,0,RANK(M12,$M$12:$M$17,1))</f>
        <v>5</v>
      </c>
      <c r="O12" s="26" t="s">
        <v>35</v>
      </c>
    </row>
    <row r="13" spans="1:15" s="16" customFormat="1" ht="12" customHeight="1">
      <c r="A13" s="27"/>
      <c r="B13" s="28">
        <v>2</v>
      </c>
      <c r="C13" s="29">
        <v>36</v>
      </c>
      <c r="D13" s="30" t="s">
        <v>179</v>
      </c>
      <c r="E13" s="21">
        <v>0.001821064814814815</v>
      </c>
      <c r="F13" s="29">
        <f t="shared" si="1"/>
        <v>6</v>
      </c>
      <c r="G13" s="31" t="s">
        <v>36</v>
      </c>
      <c r="H13" s="24"/>
      <c r="I13" s="27"/>
      <c r="J13" s="28">
        <v>2</v>
      </c>
      <c r="K13" s="29">
        <f>IF('組合せ表①'!E29="","",INDEX('組合せ表①'!$C$24:$C$29,MATCH(4,'組合せ表①'!$F$24:$F$29,0),1))</f>
        <v>9</v>
      </c>
      <c r="L13" s="49" t="s">
        <v>191</v>
      </c>
      <c r="M13" s="21">
        <v>0.001807291666666667</v>
      </c>
      <c r="N13" s="33">
        <f t="shared" si="2"/>
        <v>6</v>
      </c>
      <c r="O13" s="34" t="s">
        <v>37</v>
      </c>
    </row>
    <row r="14" spans="1:15" s="16" customFormat="1" ht="12" customHeight="1">
      <c r="A14" s="35" t="s">
        <v>25</v>
      </c>
      <c r="B14" s="28">
        <v>3</v>
      </c>
      <c r="C14" s="29">
        <v>26</v>
      </c>
      <c r="D14" s="30" t="s">
        <v>180</v>
      </c>
      <c r="E14" s="21">
        <v>0.0015980324074074074</v>
      </c>
      <c r="F14" s="29">
        <f t="shared" si="1"/>
        <v>3</v>
      </c>
      <c r="G14" s="31" t="s">
        <v>38</v>
      </c>
      <c r="H14" s="24"/>
      <c r="I14" s="35" t="s">
        <v>25</v>
      </c>
      <c r="J14" s="28">
        <v>3</v>
      </c>
      <c r="K14" s="29">
        <f>IF('組合せ表①'!E41="","",INDEX('組合せ表①'!$C$36:$C$41,MATCH(2,'組合せ表①'!$F$36:$F$41,0),1))</f>
        <v>7</v>
      </c>
      <c r="L14" s="49" t="s">
        <v>204</v>
      </c>
      <c r="M14" s="21">
        <v>0.0015679398148148145</v>
      </c>
      <c r="N14" s="33">
        <f t="shared" si="2"/>
        <v>2</v>
      </c>
      <c r="O14" s="34" t="s">
        <v>39</v>
      </c>
    </row>
    <row r="15" spans="1:15" s="16" customFormat="1" ht="12" customHeight="1">
      <c r="A15" s="35" t="s">
        <v>1</v>
      </c>
      <c r="B15" s="28">
        <v>4</v>
      </c>
      <c r="C15" s="29">
        <v>6</v>
      </c>
      <c r="D15" s="30" t="s">
        <v>181</v>
      </c>
      <c r="E15" s="21">
        <v>0.001450347222222222</v>
      </c>
      <c r="F15" s="29">
        <f t="shared" si="1"/>
        <v>1</v>
      </c>
      <c r="G15" s="31" t="s">
        <v>40</v>
      </c>
      <c r="H15" s="24"/>
      <c r="I15" s="35" t="s">
        <v>2</v>
      </c>
      <c r="J15" s="28">
        <v>4</v>
      </c>
      <c r="K15" s="29">
        <f>IF('組合せ表①'!E11="","",INDEX('組合せ表①'!$C$6:$C$11,MATCH(2,'組合せ表①'!$F$6:$F$11,0),1))</f>
        <v>35</v>
      </c>
      <c r="L15" s="49" t="s">
        <v>173</v>
      </c>
      <c r="M15" s="21">
        <v>0.0015762731481481485</v>
      </c>
      <c r="N15" s="33">
        <f t="shared" si="2"/>
        <v>3</v>
      </c>
      <c r="O15" s="34" t="s">
        <v>41</v>
      </c>
    </row>
    <row r="16" spans="1:15" s="16" customFormat="1" ht="12" customHeight="1">
      <c r="A16" s="36">
        <v>0.3993055555555556</v>
      </c>
      <c r="B16" s="28">
        <v>5</v>
      </c>
      <c r="C16" s="29">
        <v>33</v>
      </c>
      <c r="D16" s="30" t="s">
        <v>182</v>
      </c>
      <c r="E16" s="21">
        <v>0.0014803240740740742</v>
      </c>
      <c r="F16" s="29">
        <f t="shared" si="1"/>
        <v>2</v>
      </c>
      <c r="G16" s="31" t="s">
        <v>42</v>
      </c>
      <c r="H16" s="24"/>
      <c r="I16" s="36">
        <v>0.4895833333333333</v>
      </c>
      <c r="J16" s="28">
        <v>5</v>
      </c>
      <c r="K16" s="29">
        <f>IF('組合せ表①'!E35="","",INDEX('組合せ表①'!$C$30:$C$35,MATCH(3,'組合せ表①'!$F$30:$F$35,0),1))</f>
        <v>28</v>
      </c>
      <c r="L16" s="49" t="s">
        <v>200</v>
      </c>
      <c r="M16" s="21">
        <v>0.0015534722222222224</v>
      </c>
      <c r="N16" s="33">
        <f t="shared" si="2"/>
        <v>1</v>
      </c>
      <c r="O16" s="34" t="s">
        <v>21</v>
      </c>
    </row>
    <row r="17" spans="1:15" s="16" customFormat="1" ht="12" customHeight="1">
      <c r="A17" s="35"/>
      <c r="B17" s="19">
        <v>6</v>
      </c>
      <c r="C17" s="18">
        <v>16</v>
      </c>
      <c r="D17" s="50" t="s">
        <v>183</v>
      </c>
      <c r="E17" s="51">
        <v>0.0018157407407407408</v>
      </c>
      <c r="F17" s="52">
        <f t="shared" si="1"/>
        <v>5</v>
      </c>
      <c r="G17" s="53" t="s">
        <v>43</v>
      </c>
      <c r="H17" s="24"/>
      <c r="I17" s="35"/>
      <c r="J17" s="28">
        <v>6</v>
      </c>
      <c r="K17" s="18">
        <f>IF('組合せ表①'!E23="","",INDEX('組合せ表①'!$C$18:$C$23,MATCH(5,'組合せ表①'!$F$18:$F$23,0),1))</f>
        <v>3</v>
      </c>
      <c r="L17" s="54" t="s">
        <v>184</v>
      </c>
      <c r="M17" s="51">
        <v>0.0016530092592592592</v>
      </c>
      <c r="N17" s="55">
        <f t="shared" si="2"/>
        <v>4</v>
      </c>
      <c r="O17" s="56" t="s">
        <v>21</v>
      </c>
    </row>
    <row r="18" spans="1:15" s="16" customFormat="1" ht="12" customHeight="1">
      <c r="A18" s="57">
        <v>3</v>
      </c>
      <c r="B18" s="28">
        <v>1</v>
      </c>
      <c r="C18" s="19">
        <v>3</v>
      </c>
      <c r="D18" s="58" t="s">
        <v>184</v>
      </c>
      <c r="E18" s="47">
        <v>0.0017422453703703706</v>
      </c>
      <c r="F18" s="59">
        <f aca="true" t="shared" si="3" ref="F18:F23">IF(E18=0,0,RANK(E18,$E$18:$E$23,1))</f>
        <v>5</v>
      </c>
      <c r="G18" s="60" t="s">
        <v>44</v>
      </c>
      <c r="H18" s="24"/>
      <c r="I18" s="57">
        <v>13</v>
      </c>
      <c r="J18" s="18">
        <v>1</v>
      </c>
      <c r="K18" s="19">
        <f>IF('組合せ表①'!E23="","",INDEX('組合せ表①'!$C$18:$C$23,MATCH(6,'組合せ表①'!$F$18:$F$23,0),1))</f>
        <v>5</v>
      </c>
      <c r="L18" s="61" t="s">
        <v>188</v>
      </c>
      <c r="M18" s="47">
        <v>0.0018070601851851852</v>
      </c>
      <c r="N18" s="62">
        <f aca="true" t="shared" si="4" ref="N18:N23">IF(M18=0,0,RANK(M18,$M$18:$M$23,1))</f>
        <v>5</v>
      </c>
      <c r="O18" s="63" t="s">
        <v>45</v>
      </c>
    </row>
    <row r="19" spans="1:15" s="16" customFormat="1" ht="12" customHeight="1">
      <c r="A19" s="27"/>
      <c r="B19" s="28">
        <v>2</v>
      </c>
      <c r="C19" s="29">
        <v>30</v>
      </c>
      <c r="D19" s="30" t="s">
        <v>185</v>
      </c>
      <c r="E19" s="21">
        <v>0.00171875</v>
      </c>
      <c r="F19" s="29">
        <f t="shared" si="3"/>
        <v>4</v>
      </c>
      <c r="G19" s="31" t="s">
        <v>46</v>
      </c>
      <c r="H19" s="24"/>
      <c r="I19" s="27"/>
      <c r="J19" s="28">
        <v>2</v>
      </c>
      <c r="K19" s="29">
        <f>IF('組合せ表①'!E35="","",INDEX('組合せ表①'!$C$30:$C$35,MATCH(4,'組合せ表①'!$F$30:$F$35,0),1))</f>
        <v>20</v>
      </c>
      <c r="L19" s="37" t="s">
        <v>197</v>
      </c>
      <c r="M19" s="21">
        <v>0.0017824074074074072</v>
      </c>
      <c r="N19" s="33">
        <f t="shared" si="4"/>
        <v>4</v>
      </c>
      <c r="O19" s="34" t="s">
        <v>37</v>
      </c>
    </row>
    <row r="20" spans="1:15" s="16" customFormat="1" ht="12" customHeight="1">
      <c r="A20" s="35" t="s">
        <v>25</v>
      </c>
      <c r="B20" s="28">
        <v>3</v>
      </c>
      <c r="C20" s="29">
        <v>15</v>
      </c>
      <c r="D20" s="30" t="s">
        <v>186</v>
      </c>
      <c r="E20" s="21">
        <v>0.0017100694444444444</v>
      </c>
      <c r="F20" s="29">
        <f t="shared" si="3"/>
        <v>3</v>
      </c>
      <c r="G20" s="31" t="s">
        <v>47</v>
      </c>
      <c r="H20" s="24"/>
      <c r="I20" s="35" t="s">
        <v>25</v>
      </c>
      <c r="J20" s="28">
        <v>3</v>
      </c>
      <c r="K20" s="29">
        <f>IF('組合せ表①'!E11="","",INDEX('組合せ表①'!$C$6:$C$11,MATCH(3,'組合せ表①'!$F$6:$F$11,0),1))</f>
        <v>23</v>
      </c>
      <c r="L20" s="37" t="s">
        <v>176</v>
      </c>
      <c r="M20" s="21">
        <v>0.001690625</v>
      </c>
      <c r="N20" s="33">
        <f t="shared" si="4"/>
        <v>3</v>
      </c>
      <c r="O20" s="34" t="s">
        <v>39</v>
      </c>
    </row>
    <row r="21" spans="1:15" s="16" customFormat="1" ht="12" customHeight="1">
      <c r="A21" s="35" t="s">
        <v>3</v>
      </c>
      <c r="B21" s="28">
        <v>4</v>
      </c>
      <c r="C21" s="29">
        <v>22</v>
      </c>
      <c r="D21" s="30" t="s">
        <v>187</v>
      </c>
      <c r="E21" s="21">
        <v>0.0014304398148148147</v>
      </c>
      <c r="F21" s="29">
        <f t="shared" si="3"/>
        <v>1</v>
      </c>
      <c r="G21" s="31" t="s">
        <v>48</v>
      </c>
      <c r="H21" s="24"/>
      <c r="I21" s="35" t="s">
        <v>4</v>
      </c>
      <c r="J21" s="28">
        <v>4</v>
      </c>
      <c r="K21" s="29">
        <f>IF('組合せ表①'!E17="","",INDEX('組合せ表①'!$C$12:$C$17,MATCH(2,'組合せ表①'!$F$12:$F$17,0),1))</f>
        <v>33</v>
      </c>
      <c r="L21" s="37" t="s">
        <v>182</v>
      </c>
      <c r="M21" s="21">
        <v>0.0015056712962962964</v>
      </c>
      <c r="N21" s="33">
        <f t="shared" si="4"/>
        <v>1</v>
      </c>
      <c r="O21" s="34" t="s">
        <v>41</v>
      </c>
    </row>
    <row r="22" spans="1:15" s="16" customFormat="1" ht="12" customHeight="1">
      <c r="A22" s="36">
        <v>0.4083333333333334</v>
      </c>
      <c r="B22" s="28">
        <v>5</v>
      </c>
      <c r="C22" s="29">
        <v>5</v>
      </c>
      <c r="D22" s="30" t="s">
        <v>188</v>
      </c>
      <c r="E22" s="21">
        <v>0.001873148148148148</v>
      </c>
      <c r="F22" s="29">
        <f t="shared" si="3"/>
        <v>6</v>
      </c>
      <c r="G22" s="31" t="s">
        <v>49</v>
      </c>
      <c r="H22" s="24"/>
      <c r="I22" s="36">
        <v>0.5194444444444445</v>
      </c>
      <c r="J22" s="28">
        <v>5</v>
      </c>
      <c r="K22" s="29">
        <f>IF('組合せ表①'!E41="","",INDEX('組合せ表①'!$C$36:$C$41,MATCH(3,'組合せ表①'!$F$36:$F$41,0),1))</f>
        <v>18</v>
      </c>
      <c r="L22" s="37" t="s">
        <v>206</v>
      </c>
      <c r="M22" s="21">
        <v>0.0016370370370370373</v>
      </c>
      <c r="N22" s="33">
        <f t="shared" si="4"/>
        <v>2</v>
      </c>
      <c r="O22" s="34" t="s">
        <v>21</v>
      </c>
    </row>
    <row r="23" spans="1:15" s="16" customFormat="1" ht="12" customHeight="1">
      <c r="A23" s="39"/>
      <c r="B23" s="28">
        <v>6</v>
      </c>
      <c r="C23" s="18">
        <v>12</v>
      </c>
      <c r="D23" s="40" t="s">
        <v>189</v>
      </c>
      <c r="E23" s="51">
        <v>0.0015038194444444446</v>
      </c>
      <c r="F23" s="42">
        <f t="shared" si="3"/>
        <v>2</v>
      </c>
      <c r="G23" s="43" t="s">
        <v>50</v>
      </c>
      <c r="H23" s="24"/>
      <c r="I23" s="39"/>
      <c r="J23" s="28">
        <v>6</v>
      </c>
      <c r="K23" s="18">
        <f>IF('組合せ表①'!E29="","",INDEX('組合せ表①'!$C$24:$C$29,MATCH(5,'組合せ表①'!$F$24:$F$29,0),1))</f>
        <v>8</v>
      </c>
      <c r="L23" s="64" t="s">
        <v>190</v>
      </c>
      <c r="M23" s="51">
        <v>0.0018908564814814814</v>
      </c>
      <c r="N23" s="44">
        <f t="shared" si="4"/>
        <v>6</v>
      </c>
      <c r="O23" s="56" t="s">
        <v>21</v>
      </c>
    </row>
    <row r="24" spans="1:15" s="16" customFormat="1" ht="12" customHeight="1">
      <c r="A24" s="17">
        <v>4</v>
      </c>
      <c r="B24" s="18">
        <v>1</v>
      </c>
      <c r="C24" s="19">
        <v>8</v>
      </c>
      <c r="D24" s="20" t="s">
        <v>190</v>
      </c>
      <c r="E24" s="47">
        <v>0.0020540509259259257</v>
      </c>
      <c r="F24" s="22">
        <f aca="true" t="shared" si="5" ref="F24:F29">IF(E24=0,0,RANK(E24,$E$24:$E$29,1))</f>
        <v>5</v>
      </c>
      <c r="G24" s="23" t="s">
        <v>51</v>
      </c>
      <c r="H24" s="24"/>
      <c r="I24" s="17">
        <v>14</v>
      </c>
      <c r="J24" s="18">
        <v>1</v>
      </c>
      <c r="K24" s="19">
        <f>IF('組合せ表①'!E29="","",INDEX('組合せ表①'!$C$24:$C$29,MATCH(6,'組合せ表①'!$F$24:$F$29,0),1))</f>
        <v>24</v>
      </c>
      <c r="L24" s="65" t="s">
        <v>195</v>
      </c>
      <c r="M24" s="47">
        <v>0.0021234953703703706</v>
      </c>
      <c r="N24" s="25">
        <f aca="true" t="shared" si="6" ref="N24:N29">IF(M24=0,0,RANK(M24,$M$24:$M$29,1))</f>
        <v>6</v>
      </c>
      <c r="O24" s="63" t="s">
        <v>52</v>
      </c>
    </row>
    <row r="25" spans="1:15" s="16" customFormat="1" ht="12" customHeight="1">
      <c r="A25" s="27"/>
      <c r="B25" s="28">
        <v>2</v>
      </c>
      <c r="C25" s="29">
        <v>9</v>
      </c>
      <c r="D25" s="30" t="s">
        <v>191</v>
      </c>
      <c r="E25" s="21">
        <v>0.0019025462962962963</v>
      </c>
      <c r="F25" s="29">
        <f t="shared" si="5"/>
        <v>4</v>
      </c>
      <c r="G25" s="31" t="s">
        <v>53</v>
      </c>
      <c r="H25" s="24"/>
      <c r="I25" s="27"/>
      <c r="J25" s="28">
        <v>2</v>
      </c>
      <c r="K25" s="29">
        <f>IF('組合せ表①'!E41="","",INDEX('組合せ表①'!$C$36:$C$41,MATCH(4,'組合せ表①'!$F$36:$F$41,0),1))</f>
        <v>2</v>
      </c>
      <c r="L25" s="32" t="s">
        <v>207</v>
      </c>
      <c r="M25" s="21">
        <v>0.0016030092592592595</v>
      </c>
      <c r="N25" s="33">
        <f t="shared" si="6"/>
        <v>3</v>
      </c>
      <c r="O25" s="34" t="s">
        <v>37</v>
      </c>
    </row>
    <row r="26" spans="1:15" s="16" customFormat="1" ht="12" customHeight="1">
      <c r="A26" s="35" t="s">
        <v>25</v>
      </c>
      <c r="B26" s="28">
        <v>3</v>
      </c>
      <c r="C26" s="29">
        <v>32</v>
      </c>
      <c r="D26" s="30" t="s">
        <v>192</v>
      </c>
      <c r="E26" s="21">
        <v>0.0017844907407407408</v>
      </c>
      <c r="F26" s="29">
        <f t="shared" si="5"/>
        <v>3</v>
      </c>
      <c r="G26" s="31" t="s">
        <v>54</v>
      </c>
      <c r="H26" s="24"/>
      <c r="I26" s="35" t="s">
        <v>25</v>
      </c>
      <c r="J26" s="28">
        <v>3</v>
      </c>
      <c r="K26" s="29">
        <f>IF('組合せ表①'!E17="","",INDEX('組合せ表①'!$C$12:$C$17,MATCH(3,'組合せ表①'!$F$12:$F$17,0),1))</f>
        <v>26</v>
      </c>
      <c r="L26" s="32" t="s">
        <v>180</v>
      </c>
      <c r="M26" s="21">
        <v>0.0015469907407407405</v>
      </c>
      <c r="N26" s="33">
        <f t="shared" si="6"/>
        <v>2</v>
      </c>
      <c r="O26" s="34" t="s">
        <v>39</v>
      </c>
    </row>
    <row r="27" spans="1:15" s="16" customFormat="1" ht="12" customHeight="1">
      <c r="A27" s="35" t="s">
        <v>5</v>
      </c>
      <c r="B27" s="28">
        <v>4</v>
      </c>
      <c r="C27" s="29">
        <v>34</v>
      </c>
      <c r="D27" s="16" t="s">
        <v>193</v>
      </c>
      <c r="E27" s="21">
        <v>0.001488078703703704</v>
      </c>
      <c r="F27" s="29">
        <f t="shared" si="5"/>
        <v>1</v>
      </c>
      <c r="G27" s="31" t="s">
        <v>55</v>
      </c>
      <c r="H27" s="24"/>
      <c r="I27" s="35" t="s">
        <v>56</v>
      </c>
      <c r="J27" s="28">
        <v>4</v>
      </c>
      <c r="K27" s="29">
        <f>IF('組合せ表①'!E23="","",INDEX('組合せ表①'!$C$18:$C$23,MATCH(2,'組合せ表①'!$F$18:$F$23,0),1))</f>
        <v>12</v>
      </c>
      <c r="L27" s="32" t="s">
        <v>189</v>
      </c>
      <c r="M27" s="21">
        <v>0.0015133101851851852</v>
      </c>
      <c r="N27" s="33">
        <f t="shared" si="6"/>
        <v>1</v>
      </c>
      <c r="O27" s="34" t="s">
        <v>41</v>
      </c>
    </row>
    <row r="28" spans="1:15" s="16" customFormat="1" ht="12" customHeight="1">
      <c r="A28" s="36">
        <v>0.4173611111111111</v>
      </c>
      <c r="B28" s="28">
        <v>5</v>
      </c>
      <c r="C28" s="29">
        <v>27</v>
      </c>
      <c r="D28" s="30" t="s">
        <v>194</v>
      </c>
      <c r="E28" s="21">
        <v>0.001585300925925926</v>
      </c>
      <c r="F28" s="29">
        <f t="shared" si="5"/>
        <v>2</v>
      </c>
      <c r="G28" s="31" t="s">
        <v>57</v>
      </c>
      <c r="H28" s="24"/>
      <c r="I28" s="36">
        <v>0.5284722222222222</v>
      </c>
      <c r="J28" s="28">
        <v>5</v>
      </c>
      <c r="K28" s="29">
        <f>IF('組合せ表①'!E11="","",INDEX('組合せ表①'!$C$6:$C$11,MATCH(4,'組合せ表①'!$F$6:$F$11,0),1))</f>
        <v>11</v>
      </c>
      <c r="L28" s="32" t="s">
        <v>174</v>
      </c>
      <c r="M28" s="21">
        <v>0.0017108796296296297</v>
      </c>
      <c r="N28" s="33">
        <f t="shared" si="6"/>
        <v>4</v>
      </c>
      <c r="O28" s="34" t="s">
        <v>21</v>
      </c>
    </row>
    <row r="29" spans="1:15" s="16" customFormat="1" ht="12" customHeight="1">
      <c r="A29" s="35"/>
      <c r="B29" s="19">
        <v>6</v>
      </c>
      <c r="C29" s="18">
        <v>24</v>
      </c>
      <c r="D29" s="50" t="s">
        <v>195</v>
      </c>
      <c r="E29" s="51">
        <v>0.002153472222222222</v>
      </c>
      <c r="F29" s="52">
        <f t="shared" si="5"/>
        <v>6</v>
      </c>
      <c r="G29" s="53" t="s">
        <v>58</v>
      </c>
      <c r="H29" s="24"/>
      <c r="I29" s="35"/>
      <c r="J29" s="28">
        <v>6</v>
      </c>
      <c r="K29" s="18">
        <f>IF('組合せ表①'!E35="","",INDEX('組合せ表①'!$C$30:$C$35,MATCH(5,'組合せ表①'!$F$30:$F$35,0),1))</f>
        <v>31</v>
      </c>
      <c r="L29" s="64" t="s">
        <v>201</v>
      </c>
      <c r="M29" s="51">
        <v>0.001875</v>
      </c>
      <c r="N29" s="44">
        <f t="shared" si="6"/>
        <v>5</v>
      </c>
      <c r="O29" s="56" t="s">
        <v>21</v>
      </c>
    </row>
    <row r="30" spans="1:15" s="16" customFormat="1" ht="12" customHeight="1">
      <c r="A30" s="57">
        <v>5</v>
      </c>
      <c r="B30" s="28">
        <v>1</v>
      </c>
      <c r="C30" s="19">
        <v>17</v>
      </c>
      <c r="D30" s="58" t="s">
        <v>196</v>
      </c>
      <c r="E30" s="47">
        <v>0.0021217592592592594</v>
      </c>
      <c r="F30" s="59">
        <f aca="true" t="shared" si="7" ref="F30:F35">IF(E30=0,0,RANK(E30,$E$30:$E$35,1))</f>
        <v>6</v>
      </c>
      <c r="G30" s="60" t="s">
        <v>59</v>
      </c>
      <c r="H30" s="24"/>
      <c r="I30" s="57">
        <v>15</v>
      </c>
      <c r="J30" s="28">
        <v>1</v>
      </c>
      <c r="K30" s="19">
        <f>IF('組合せ表①'!E35="","",INDEX('組合せ表①'!$C$30:$C$35,MATCH(6,'組合せ表①'!$F$30:$F$35,0),1))</f>
        <v>17</v>
      </c>
      <c r="L30" s="66" t="s">
        <v>196</v>
      </c>
      <c r="M30" s="47">
        <v>0.001967592592592593</v>
      </c>
      <c r="N30" s="62">
        <f aca="true" t="shared" si="8" ref="N30:N35">IF(M30=0,0,RANK(M30,$M$30:$M$35,1))</f>
        <v>6</v>
      </c>
      <c r="O30" s="63" t="s">
        <v>60</v>
      </c>
    </row>
    <row r="31" spans="1:15" s="16" customFormat="1" ht="12" customHeight="1">
      <c r="A31" s="27"/>
      <c r="B31" s="28">
        <v>2</v>
      </c>
      <c r="C31" s="29">
        <v>20</v>
      </c>
      <c r="D31" s="30" t="s">
        <v>197</v>
      </c>
      <c r="E31" s="21">
        <v>0.0018608796296296299</v>
      </c>
      <c r="F31" s="29">
        <f t="shared" si="7"/>
        <v>4</v>
      </c>
      <c r="G31" s="31" t="s">
        <v>61</v>
      </c>
      <c r="H31" s="24"/>
      <c r="I31" s="27"/>
      <c r="J31" s="28">
        <v>2</v>
      </c>
      <c r="K31" s="29">
        <f>IF('組合せ表①'!E11="","",INDEX('組合せ表①'!$C$6:$C$11,MATCH(5,'組合せ表①'!$F$6:$F$11,0),1))</f>
        <v>1</v>
      </c>
      <c r="L31" s="32" t="s">
        <v>177</v>
      </c>
      <c r="M31" s="21">
        <v>0.001911574074074074</v>
      </c>
      <c r="N31" s="33">
        <f t="shared" si="8"/>
        <v>5</v>
      </c>
      <c r="O31" s="34" t="s">
        <v>37</v>
      </c>
    </row>
    <row r="32" spans="1:15" s="16" customFormat="1" ht="12" customHeight="1">
      <c r="A32" s="35" t="s">
        <v>25</v>
      </c>
      <c r="B32" s="28">
        <v>3</v>
      </c>
      <c r="C32" s="29">
        <v>19</v>
      </c>
      <c r="D32" s="30" t="s">
        <v>198</v>
      </c>
      <c r="E32" s="21">
        <v>0.0015491898148148149</v>
      </c>
      <c r="F32" s="29">
        <f t="shared" si="7"/>
        <v>2</v>
      </c>
      <c r="G32" s="31" t="s">
        <v>62</v>
      </c>
      <c r="H32" s="24"/>
      <c r="I32" s="35" t="s">
        <v>25</v>
      </c>
      <c r="J32" s="28">
        <v>3</v>
      </c>
      <c r="K32" s="29">
        <f>IF('組合せ表①'!E23="","",INDEX('組合せ表①'!$C$18:$C$23,MATCH(3,'組合せ表①'!$F$18:$F$23,0),1))</f>
        <v>15</v>
      </c>
      <c r="L32" s="32" t="s">
        <v>186</v>
      </c>
      <c r="M32" s="21">
        <v>0.0016956018518518518</v>
      </c>
      <c r="N32" s="33">
        <f t="shared" si="8"/>
        <v>3</v>
      </c>
      <c r="O32" s="34" t="s">
        <v>39</v>
      </c>
    </row>
    <row r="33" spans="1:15" s="16" customFormat="1" ht="12" customHeight="1">
      <c r="A33" s="35" t="s">
        <v>63</v>
      </c>
      <c r="B33" s="28">
        <v>4</v>
      </c>
      <c r="C33" s="29">
        <v>29</v>
      </c>
      <c r="D33" s="30" t="s">
        <v>199</v>
      </c>
      <c r="E33" s="21">
        <v>0.0015480324074074075</v>
      </c>
      <c r="F33" s="29">
        <f t="shared" si="7"/>
        <v>1</v>
      </c>
      <c r="G33" s="31" t="s">
        <v>64</v>
      </c>
      <c r="H33" s="24"/>
      <c r="I33" s="35" t="s">
        <v>65</v>
      </c>
      <c r="J33" s="28">
        <v>4</v>
      </c>
      <c r="K33" s="29">
        <f>IF('組合せ表①'!E29="","",INDEX('組合せ表①'!$C$24:$C$29,MATCH(2,'組合せ表①'!$F$24:$F$29,0),1))</f>
        <v>27</v>
      </c>
      <c r="L33" s="32" t="s">
        <v>194</v>
      </c>
      <c r="M33" s="21">
        <v>0.0015494212962962964</v>
      </c>
      <c r="N33" s="33">
        <f t="shared" si="8"/>
        <v>1</v>
      </c>
      <c r="O33" s="34" t="s">
        <v>41</v>
      </c>
    </row>
    <row r="34" spans="1:15" s="16" customFormat="1" ht="12" customHeight="1">
      <c r="A34" s="36">
        <v>0.4263888888888889</v>
      </c>
      <c r="B34" s="28">
        <v>5</v>
      </c>
      <c r="C34" s="29">
        <v>28</v>
      </c>
      <c r="D34" s="30" t="s">
        <v>200</v>
      </c>
      <c r="E34" s="21">
        <v>0.0016663194444444442</v>
      </c>
      <c r="F34" s="29">
        <f t="shared" si="7"/>
        <v>3</v>
      </c>
      <c r="G34" s="31" t="s">
        <v>66</v>
      </c>
      <c r="H34" s="24"/>
      <c r="I34" s="36">
        <v>0.5375</v>
      </c>
      <c r="J34" s="28">
        <v>5</v>
      </c>
      <c r="K34" s="29">
        <f>IF('組合せ表①'!E17="","",INDEX('組合せ表①'!$C$12:$C$17,MATCH(4,'組合せ表①'!$F$12:$F$17,0),1))</f>
        <v>4</v>
      </c>
      <c r="L34" s="32" t="s">
        <v>178</v>
      </c>
      <c r="M34" s="21">
        <v>0.0016142361111111112</v>
      </c>
      <c r="N34" s="33">
        <f t="shared" si="8"/>
        <v>2</v>
      </c>
      <c r="O34" s="34" t="s">
        <v>21</v>
      </c>
    </row>
    <row r="35" spans="1:15" s="16" customFormat="1" ht="12" customHeight="1">
      <c r="A35" s="39"/>
      <c r="B35" s="28">
        <v>6</v>
      </c>
      <c r="C35" s="18">
        <v>31</v>
      </c>
      <c r="D35" s="40" t="s">
        <v>201</v>
      </c>
      <c r="E35" s="51">
        <v>0.0019050925925925926</v>
      </c>
      <c r="F35" s="42">
        <f t="shared" si="7"/>
        <v>5</v>
      </c>
      <c r="G35" s="43" t="s">
        <v>67</v>
      </c>
      <c r="H35" s="24"/>
      <c r="I35" s="39"/>
      <c r="J35" s="28">
        <v>6</v>
      </c>
      <c r="K35" s="18">
        <f>IF('組合せ表①'!E41="","",INDEX('組合せ表①'!$C$36:$C$41,MATCH(5,'組合せ表①'!$F$36:$F$41,0),1))</f>
        <v>13</v>
      </c>
      <c r="L35" s="64" t="s">
        <v>203</v>
      </c>
      <c r="M35" s="51">
        <v>0.001766087962962963</v>
      </c>
      <c r="N35" s="44">
        <f t="shared" si="8"/>
        <v>4</v>
      </c>
      <c r="O35" s="56" t="s">
        <v>21</v>
      </c>
    </row>
    <row r="36" spans="1:15" s="16" customFormat="1" ht="12" customHeight="1">
      <c r="A36" s="17">
        <v>6</v>
      </c>
      <c r="B36" s="18">
        <v>1</v>
      </c>
      <c r="C36" s="19">
        <v>10</v>
      </c>
      <c r="D36" s="20" t="s">
        <v>202</v>
      </c>
      <c r="E36" s="47">
        <v>0.0018555555555555556</v>
      </c>
      <c r="F36" s="22">
        <f aca="true" t="shared" si="9" ref="F36:F41">IF(E36=0,0,RANK(E36,$E$36:$E$41,1))</f>
        <v>6</v>
      </c>
      <c r="G36" s="23" t="s">
        <v>68</v>
      </c>
      <c r="H36" s="24"/>
      <c r="I36" s="17">
        <v>16</v>
      </c>
      <c r="J36" s="18">
        <v>1</v>
      </c>
      <c r="K36" s="19">
        <f>IF('組合せ表①'!E41="","",INDEX('組合せ表①'!$C$36:$C$41,MATCH(6,'組合せ表①'!$F$36:$F$41,0),1))</f>
        <v>10</v>
      </c>
      <c r="L36" s="65" t="s">
        <v>202</v>
      </c>
      <c r="M36" s="47">
        <v>0.0018593750000000001</v>
      </c>
      <c r="N36" s="25">
        <f aca="true" t="shared" si="10" ref="N36:N41">IF(M36=0,0,RANK(M36,$M$36:$M$41,1))</f>
        <v>6</v>
      </c>
      <c r="O36" s="67" t="s">
        <v>69</v>
      </c>
    </row>
    <row r="37" spans="1:15" s="16" customFormat="1" ht="12" customHeight="1">
      <c r="A37" s="27"/>
      <c r="B37" s="28">
        <v>2</v>
      </c>
      <c r="C37" s="29">
        <v>13</v>
      </c>
      <c r="D37" s="30" t="s">
        <v>203</v>
      </c>
      <c r="E37" s="21">
        <v>0.0017777777777777776</v>
      </c>
      <c r="F37" s="29">
        <f t="shared" si="9"/>
        <v>5</v>
      </c>
      <c r="G37" s="31" t="s">
        <v>70</v>
      </c>
      <c r="H37" s="24"/>
      <c r="I37" s="27"/>
      <c r="J37" s="28">
        <v>2</v>
      </c>
      <c r="K37" s="29">
        <f>IF('組合せ表①'!E17="","",INDEX('組合せ表①'!$C$12:$C$17,MATCH(5,'組合せ表①'!$F$12:$F$17,0),1))</f>
        <v>16</v>
      </c>
      <c r="L37" s="32" t="s">
        <v>183</v>
      </c>
      <c r="M37" s="21">
        <v>0.0017592592592592592</v>
      </c>
      <c r="N37" s="33">
        <f t="shared" si="10"/>
        <v>4</v>
      </c>
      <c r="O37" s="34" t="s">
        <v>37</v>
      </c>
    </row>
    <row r="38" spans="1:15" s="16" customFormat="1" ht="12" customHeight="1">
      <c r="A38" s="35" t="s">
        <v>25</v>
      </c>
      <c r="B38" s="28">
        <v>3</v>
      </c>
      <c r="C38" s="29">
        <v>7</v>
      </c>
      <c r="D38" s="30" t="s">
        <v>204</v>
      </c>
      <c r="E38" s="21">
        <v>0.0015190972222222222</v>
      </c>
      <c r="F38" s="29">
        <f t="shared" si="9"/>
        <v>2</v>
      </c>
      <c r="G38" s="31" t="s">
        <v>71</v>
      </c>
      <c r="H38" s="24"/>
      <c r="I38" s="35" t="s">
        <v>25</v>
      </c>
      <c r="J38" s="28">
        <v>3</v>
      </c>
      <c r="K38" s="29">
        <f>IF('組合せ表①'!E29="","",INDEX('組合せ表①'!$C$24:$C$29,MATCH(3,'組合せ表①'!$F$24:$F$29,0),1))</f>
        <v>32</v>
      </c>
      <c r="L38" s="32" t="s">
        <v>192</v>
      </c>
      <c r="M38" s="21">
        <v>0.0017317129629629633</v>
      </c>
      <c r="N38" s="33">
        <f t="shared" si="10"/>
        <v>2</v>
      </c>
      <c r="O38" s="34" t="s">
        <v>39</v>
      </c>
    </row>
    <row r="39" spans="1:15" s="16" customFormat="1" ht="12" customHeight="1">
      <c r="A39" s="35" t="s">
        <v>72</v>
      </c>
      <c r="B39" s="28">
        <v>4</v>
      </c>
      <c r="C39" s="29">
        <v>21</v>
      </c>
      <c r="D39" s="30" t="s">
        <v>205</v>
      </c>
      <c r="E39" s="21">
        <v>0.0014486111111111108</v>
      </c>
      <c r="F39" s="29">
        <f t="shared" si="9"/>
        <v>1</v>
      </c>
      <c r="G39" s="31" t="s">
        <v>73</v>
      </c>
      <c r="H39" s="24"/>
      <c r="I39" s="35" t="s">
        <v>74</v>
      </c>
      <c r="J39" s="28">
        <v>4</v>
      </c>
      <c r="K39" s="29">
        <f>IF('組合せ表①'!E35="","",INDEX('組合せ表①'!$C$30:$C$35,MATCH(2,'組合せ表①'!$F$30:$F$35,0),1))</f>
        <v>19</v>
      </c>
      <c r="L39" s="32" t="s">
        <v>198</v>
      </c>
      <c r="M39" s="21">
        <v>0.0015841435185185186</v>
      </c>
      <c r="N39" s="33">
        <f t="shared" si="10"/>
        <v>1</v>
      </c>
      <c r="O39" s="34" t="s">
        <v>41</v>
      </c>
    </row>
    <row r="40" spans="1:15" s="16" customFormat="1" ht="12" customHeight="1">
      <c r="A40" s="36">
        <v>0.4354166666666666</v>
      </c>
      <c r="B40" s="28">
        <v>5</v>
      </c>
      <c r="C40" s="29">
        <v>18</v>
      </c>
      <c r="D40" s="30" t="s">
        <v>206</v>
      </c>
      <c r="E40" s="21">
        <v>0.0015994212962962965</v>
      </c>
      <c r="F40" s="29">
        <f t="shared" si="9"/>
        <v>3</v>
      </c>
      <c r="G40" s="31" t="s">
        <v>75</v>
      </c>
      <c r="H40" s="24"/>
      <c r="I40" s="36">
        <v>0.5465277777777778</v>
      </c>
      <c r="J40" s="28">
        <v>5</v>
      </c>
      <c r="K40" s="29">
        <f>IF('組合せ表①'!E23="","",INDEX('組合せ表①'!$C$18:$C$23,MATCH(4,'組合せ表①'!$F$18:$F$23,0),1))</f>
        <v>30</v>
      </c>
      <c r="L40" s="32" t="s">
        <v>185</v>
      </c>
      <c r="M40" s="21">
        <v>0.0017509259259259257</v>
      </c>
      <c r="N40" s="33">
        <f t="shared" si="10"/>
        <v>3</v>
      </c>
      <c r="O40" s="34" t="s">
        <v>21</v>
      </c>
    </row>
    <row r="41" spans="1:15" s="16" customFormat="1" ht="12" customHeight="1">
      <c r="A41" s="35"/>
      <c r="B41" s="19">
        <v>6</v>
      </c>
      <c r="C41" s="18">
        <v>2</v>
      </c>
      <c r="D41" s="50" t="s">
        <v>207</v>
      </c>
      <c r="E41" s="51">
        <v>0.001611689814814815</v>
      </c>
      <c r="F41" s="52">
        <f t="shared" si="9"/>
        <v>4</v>
      </c>
      <c r="G41" s="53" t="s">
        <v>76</v>
      </c>
      <c r="H41" s="24"/>
      <c r="I41" s="35"/>
      <c r="J41" s="28">
        <v>6</v>
      </c>
      <c r="K41" s="18">
        <f>IF('組合せ表①'!E11="","",INDEX('組合せ表①'!$C$6:$C$11,MATCH(6,'組合せ表①'!$F$6:$F$11,0),1))</f>
        <v>14</v>
      </c>
      <c r="L41" s="64" t="s">
        <v>172</v>
      </c>
      <c r="M41" s="51">
        <v>0.0018315972222222223</v>
      </c>
      <c r="N41" s="44">
        <f t="shared" si="10"/>
        <v>5</v>
      </c>
      <c r="O41" s="56" t="s">
        <v>21</v>
      </c>
    </row>
    <row r="42" spans="1:15" s="16" customFormat="1" ht="12" customHeight="1">
      <c r="A42" s="57">
        <v>7</v>
      </c>
      <c r="B42" s="28">
        <v>1</v>
      </c>
      <c r="C42" s="19">
        <v>48</v>
      </c>
      <c r="D42" s="58" t="s">
        <v>208</v>
      </c>
      <c r="E42" s="47">
        <v>0.001528125</v>
      </c>
      <c r="F42" s="59">
        <f aca="true" t="shared" si="11" ref="F42:F47">IF(E42=0,0,RANK(E42,$E$42:$E$47,1))</f>
        <v>3</v>
      </c>
      <c r="G42" s="60" t="s">
        <v>77</v>
      </c>
      <c r="H42" s="24"/>
      <c r="I42" s="57">
        <v>17</v>
      </c>
      <c r="J42" s="28" t="s">
        <v>21</v>
      </c>
      <c r="K42" s="19" t="s">
        <v>21</v>
      </c>
      <c r="L42" s="62" t="s">
        <v>21</v>
      </c>
      <c r="M42" s="47" t="s">
        <v>21</v>
      </c>
      <c r="N42" s="62" t="s">
        <v>21</v>
      </c>
      <c r="O42" s="63" t="s">
        <v>78</v>
      </c>
    </row>
    <row r="43" spans="1:15" s="16" customFormat="1" ht="12" customHeight="1">
      <c r="A43" s="27"/>
      <c r="B43" s="28">
        <v>2</v>
      </c>
      <c r="C43" s="29">
        <v>43</v>
      </c>
      <c r="D43" s="30" t="s">
        <v>209</v>
      </c>
      <c r="E43" s="21">
        <v>0.0016532407407407407</v>
      </c>
      <c r="F43" s="29">
        <f t="shared" si="11"/>
        <v>5</v>
      </c>
      <c r="G43" s="31" t="s">
        <v>79</v>
      </c>
      <c r="H43" s="24"/>
      <c r="I43" s="27"/>
      <c r="J43" s="28">
        <v>2</v>
      </c>
      <c r="K43" s="29">
        <f>IF('組合せ表①'!E47="","",INDEX('組合せ表①'!$C$42:$C$47,MATCH(5,'組合せ表①'!$F$42:$F$47,0),1))</f>
        <v>43</v>
      </c>
      <c r="L43" s="37" t="s">
        <v>209</v>
      </c>
      <c r="M43" s="21">
        <v>0.0016803240740740739</v>
      </c>
      <c r="N43" s="33">
        <f>IF(M43=0,0,RANK(M43,$M$42:$M$47,1))</f>
        <v>4</v>
      </c>
      <c r="O43" s="68" t="s">
        <v>80</v>
      </c>
    </row>
    <row r="44" spans="1:15" s="16" customFormat="1" ht="12" customHeight="1">
      <c r="A44" s="35" t="s">
        <v>81</v>
      </c>
      <c r="B44" s="28">
        <v>3</v>
      </c>
      <c r="C44" s="29">
        <v>54</v>
      </c>
      <c r="D44" s="30" t="s">
        <v>210</v>
      </c>
      <c r="E44" s="21">
        <v>0.001324537037037037</v>
      </c>
      <c r="F44" s="29">
        <f t="shared" si="11"/>
        <v>2</v>
      </c>
      <c r="G44" s="31" t="s">
        <v>82</v>
      </c>
      <c r="H44" s="24"/>
      <c r="I44" s="35" t="s">
        <v>81</v>
      </c>
      <c r="J44" s="28">
        <v>3</v>
      </c>
      <c r="K44" s="29">
        <f>IF('組合せ表①'!E59="","",INDEX('組合せ表①'!$C$54:$C$59,MATCH(3,'組合せ表①'!$F$54:$F$59,0),1))</f>
        <v>39</v>
      </c>
      <c r="L44" s="37" t="s">
        <v>225</v>
      </c>
      <c r="M44" s="21">
        <v>0.0015078703703703704</v>
      </c>
      <c r="N44" s="33">
        <f>IF(M44=0,0,RANK(M44,$M$42:$M$47,1))</f>
        <v>3</v>
      </c>
      <c r="O44" s="68" t="s">
        <v>83</v>
      </c>
    </row>
    <row r="45" spans="1:15" s="16" customFormat="1" ht="12" customHeight="1">
      <c r="A45" s="35" t="s">
        <v>84</v>
      </c>
      <c r="B45" s="28">
        <v>4</v>
      </c>
      <c r="C45" s="29">
        <v>53</v>
      </c>
      <c r="D45" s="30" t="s">
        <v>211</v>
      </c>
      <c r="E45" s="21">
        <v>0.0013150462962962961</v>
      </c>
      <c r="F45" s="29">
        <f t="shared" si="11"/>
        <v>1</v>
      </c>
      <c r="G45" s="31" t="s">
        <v>85</v>
      </c>
      <c r="H45" s="24"/>
      <c r="I45" s="35" t="s">
        <v>86</v>
      </c>
      <c r="J45" s="28">
        <v>4</v>
      </c>
      <c r="K45" s="29">
        <f>IF('組合せ表①'!E47="","",INDEX('組合せ表①'!$C$42:$C$47,MATCH(2,'組合せ表①'!$F$42:$F$47,0),1))</f>
        <v>54</v>
      </c>
      <c r="L45" s="37" t="s">
        <v>210</v>
      </c>
      <c r="M45" s="21">
        <v>0.0014059027777777778</v>
      </c>
      <c r="N45" s="33">
        <f>IF(M45=0,0,RANK(M45,$M$42:$M$47,1))</f>
        <v>1</v>
      </c>
      <c r="O45" s="34" t="s">
        <v>87</v>
      </c>
    </row>
    <row r="46" spans="1:15" s="16" customFormat="1" ht="12" customHeight="1">
      <c r="A46" s="36">
        <v>0.4444444444444444</v>
      </c>
      <c r="B46" s="28">
        <v>5</v>
      </c>
      <c r="C46" s="29">
        <v>44</v>
      </c>
      <c r="D46" s="30" t="s">
        <v>212</v>
      </c>
      <c r="E46" s="21">
        <v>0.001629398148148148</v>
      </c>
      <c r="F46" s="29">
        <f t="shared" si="11"/>
        <v>4</v>
      </c>
      <c r="G46" s="31" t="s">
        <v>88</v>
      </c>
      <c r="H46" s="24"/>
      <c r="I46" s="36">
        <v>0.5555555555555556</v>
      </c>
      <c r="J46" s="28">
        <v>5</v>
      </c>
      <c r="K46" s="29">
        <f>IF('組合せ表①'!E53="","",INDEX('組合せ表①'!$C$48:$C$53,MATCH(4,'組合せ表①'!$F$48:$F$53,0),1))</f>
        <v>38</v>
      </c>
      <c r="L46" s="37" t="s">
        <v>219</v>
      </c>
      <c r="M46" s="21">
        <v>0.001469560185185185</v>
      </c>
      <c r="N46" s="33">
        <f>IF(M46=0,0,RANK(M46,$M$42:$M$47,1))</f>
        <v>2</v>
      </c>
      <c r="O46" s="34" t="s">
        <v>41</v>
      </c>
    </row>
    <row r="47" spans="1:15" s="16" customFormat="1" ht="12" customHeight="1">
      <c r="A47" s="39"/>
      <c r="B47" s="28">
        <v>6</v>
      </c>
      <c r="C47" s="18">
        <v>50</v>
      </c>
      <c r="D47" s="40" t="s">
        <v>213</v>
      </c>
      <c r="E47" s="21">
        <v>0.001807291666666667</v>
      </c>
      <c r="F47" s="42">
        <f t="shared" si="11"/>
        <v>6</v>
      </c>
      <c r="G47" s="43" t="s">
        <v>89</v>
      </c>
      <c r="H47" s="24"/>
      <c r="I47" s="39"/>
      <c r="J47" s="28">
        <v>6</v>
      </c>
      <c r="K47" s="18">
        <f>IF('組合せ表①'!E59="","",INDEX('組合せ表①'!$C$54:$C$59,MATCH(6,'組合せ表①'!$F$54:$F$59,0),1))</f>
        <v>49</v>
      </c>
      <c r="L47" s="64" t="s">
        <v>220</v>
      </c>
      <c r="M47" s="51">
        <v>0.0021906250000000003</v>
      </c>
      <c r="N47" s="44">
        <f>IF(M47=0,0,RANK(M47,$M$42:$M$47,1))</f>
        <v>5</v>
      </c>
      <c r="O47" s="46" t="s">
        <v>21</v>
      </c>
    </row>
    <row r="48" spans="1:15" s="16" customFormat="1" ht="12" customHeight="1">
      <c r="A48" s="17">
        <v>8</v>
      </c>
      <c r="B48" s="18">
        <v>1</v>
      </c>
      <c r="C48" s="19">
        <v>47</v>
      </c>
      <c r="D48" s="20" t="s">
        <v>214</v>
      </c>
      <c r="E48" s="47">
        <v>0.001442361111111111</v>
      </c>
      <c r="F48" s="22">
        <f aca="true" t="shared" si="12" ref="F48:F53">IF(E48=0,0,RANK(E48,$E$48:$E$53,1))</f>
        <v>3</v>
      </c>
      <c r="G48" s="23" t="s">
        <v>90</v>
      </c>
      <c r="H48" s="24"/>
      <c r="I48" s="17">
        <v>18</v>
      </c>
      <c r="J48" s="28" t="s">
        <v>21</v>
      </c>
      <c r="K48" s="19" t="s">
        <v>21</v>
      </c>
      <c r="L48" s="62" t="s">
        <v>21</v>
      </c>
      <c r="M48" s="47" t="s">
        <v>21</v>
      </c>
      <c r="N48" s="62" t="s">
        <v>21</v>
      </c>
      <c r="O48" s="26" t="s">
        <v>91</v>
      </c>
    </row>
    <row r="49" spans="1:15" s="16" customFormat="1" ht="12" customHeight="1">
      <c r="A49" s="27"/>
      <c r="B49" s="28">
        <v>2</v>
      </c>
      <c r="C49" s="29">
        <v>41</v>
      </c>
      <c r="D49" s="30" t="s">
        <v>215</v>
      </c>
      <c r="E49" s="21">
        <v>0.0013295138888888888</v>
      </c>
      <c r="F49" s="29">
        <f t="shared" si="12"/>
        <v>2</v>
      </c>
      <c r="G49" s="31" t="s">
        <v>92</v>
      </c>
      <c r="H49" s="24"/>
      <c r="I49" s="27"/>
      <c r="J49" s="28">
        <v>2</v>
      </c>
      <c r="K49" s="29">
        <f>IF('組合せ表①'!E53="","",INDEX('組合せ表①'!$C$48:$C$53,MATCH(5,'組合せ表①'!$F$48:$F$53,0),1))</f>
        <v>40</v>
      </c>
      <c r="L49" s="32" t="s">
        <v>216</v>
      </c>
      <c r="M49" s="21">
        <v>0.001541087962962963</v>
      </c>
      <c r="N49" s="33">
        <f>IF(M49=0,0,RANK(M49,$M$48:$M$53,1))</f>
        <v>2</v>
      </c>
      <c r="O49" s="34" t="s">
        <v>93</v>
      </c>
    </row>
    <row r="50" spans="1:15" s="16" customFormat="1" ht="12" customHeight="1">
      <c r="A50" s="35" t="s">
        <v>81</v>
      </c>
      <c r="B50" s="28">
        <v>3</v>
      </c>
      <c r="C50" s="29">
        <v>40</v>
      </c>
      <c r="D50" s="30" t="s">
        <v>216</v>
      </c>
      <c r="E50" s="21">
        <v>0.001585300925925926</v>
      </c>
      <c r="F50" s="29">
        <f t="shared" si="12"/>
        <v>5</v>
      </c>
      <c r="G50" s="31" t="s">
        <v>94</v>
      </c>
      <c r="H50" s="24"/>
      <c r="I50" s="35" t="s">
        <v>6</v>
      </c>
      <c r="J50" s="28">
        <v>3</v>
      </c>
      <c r="K50" s="29">
        <f>IF('組合せ表①'!E47="","",INDEX('組合せ表①'!$C$42:$C$47,MATCH(3,'組合せ表①'!$F$42:$F$47,0),1))</f>
        <v>48</v>
      </c>
      <c r="L50" s="32" t="s">
        <v>208</v>
      </c>
      <c r="M50" s="21">
        <v>0.0015531249999999998</v>
      </c>
      <c r="N50" s="33">
        <f>IF(M50=0,0,RANK(M50,$M$48:$M$53,1))</f>
        <v>3</v>
      </c>
      <c r="O50" s="34" t="s">
        <v>95</v>
      </c>
    </row>
    <row r="51" spans="1:15" s="16" customFormat="1" ht="12" customHeight="1">
      <c r="A51" s="35" t="s">
        <v>96</v>
      </c>
      <c r="B51" s="28">
        <v>4</v>
      </c>
      <c r="C51" s="29">
        <v>37</v>
      </c>
      <c r="D51" s="30" t="s">
        <v>217</v>
      </c>
      <c r="E51" s="21">
        <v>0.001314351851851852</v>
      </c>
      <c r="F51" s="29">
        <f t="shared" si="12"/>
        <v>1</v>
      </c>
      <c r="G51" s="31" t="s">
        <v>97</v>
      </c>
      <c r="H51" s="24"/>
      <c r="I51" s="35" t="s">
        <v>98</v>
      </c>
      <c r="J51" s="28">
        <v>4</v>
      </c>
      <c r="K51" s="29">
        <f>IF('組合せ表①'!E53="","",INDEX('組合せ表①'!$C$48:$C$53,MATCH(2,'組合せ表①'!$F$48:$F$53,0),1))</f>
        <v>41</v>
      </c>
      <c r="L51" s="32" t="s">
        <v>215</v>
      </c>
      <c r="M51" s="21">
        <v>0.0013578703703703704</v>
      </c>
      <c r="N51" s="33">
        <f>IF(M51=0,0,RANK(M51,$M$48:$M$53,1))</f>
        <v>1</v>
      </c>
      <c r="O51" s="34" t="s">
        <v>99</v>
      </c>
    </row>
    <row r="52" spans="1:15" s="16" customFormat="1" ht="12" customHeight="1">
      <c r="A52" s="36">
        <v>0.4534722222222222</v>
      </c>
      <c r="B52" s="28">
        <v>5</v>
      </c>
      <c r="C52" s="29">
        <v>45</v>
      </c>
      <c r="D52" s="30" t="s">
        <v>218</v>
      </c>
      <c r="E52" s="21">
        <v>0.0016464120370370372</v>
      </c>
      <c r="F52" s="29">
        <f t="shared" si="12"/>
        <v>6</v>
      </c>
      <c r="G52" s="31" t="s">
        <v>100</v>
      </c>
      <c r="H52" s="24"/>
      <c r="I52" s="36">
        <v>0.5645833333333333</v>
      </c>
      <c r="J52" s="28">
        <v>5</v>
      </c>
      <c r="K52" s="29">
        <f>IF('組合せ表①'!E59="","",INDEX('組合せ表①'!$C$54:$C$59,MATCH(4,'組合せ表①'!$F$54:$F$59,0),1))</f>
        <v>42</v>
      </c>
      <c r="L52" s="32" t="s">
        <v>222</v>
      </c>
      <c r="M52" s="21">
        <v>0.0016142361111111112</v>
      </c>
      <c r="N52" s="33">
        <f>IF(M52=0,0,RANK(M52,$M$48:$M$53,1))</f>
        <v>4</v>
      </c>
      <c r="O52" s="34" t="s">
        <v>41</v>
      </c>
    </row>
    <row r="53" spans="1:15" s="16" customFormat="1" ht="12" customHeight="1">
      <c r="A53" s="35"/>
      <c r="B53" s="19">
        <v>6</v>
      </c>
      <c r="C53" s="18">
        <v>38</v>
      </c>
      <c r="D53" s="50" t="s">
        <v>219</v>
      </c>
      <c r="E53" s="21">
        <v>0.0015361111111111114</v>
      </c>
      <c r="F53" s="52">
        <f t="shared" si="12"/>
        <v>4</v>
      </c>
      <c r="G53" s="53" t="s">
        <v>101</v>
      </c>
      <c r="H53" s="24"/>
      <c r="I53" s="35"/>
      <c r="J53" s="28">
        <v>6</v>
      </c>
      <c r="K53" s="18">
        <f>IF('組合せ表①'!E47="","",INDEX('組合せ表①'!$C$42:$C$47,MATCH(6,'組合せ表①'!$F$42:$F$47,0),1))</f>
        <v>50</v>
      </c>
      <c r="L53" s="64" t="s">
        <v>213</v>
      </c>
      <c r="M53" s="51">
        <v>0.0017900462962962963</v>
      </c>
      <c r="N53" s="44">
        <f>IF(M53=0,0,RANK(M53,$M$48:$M$53,1))</f>
        <v>5</v>
      </c>
      <c r="O53" s="46" t="s">
        <v>21</v>
      </c>
    </row>
    <row r="54" spans="1:15" s="16" customFormat="1" ht="12" customHeight="1">
      <c r="A54" s="57">
        <v>9</v>
      </c>
      <c r="B54" s="28">
        <v>1</v>
      </c>
      <c r="C54" s="19">
        <v>49</v>
      </c>
      <c r="D54" s="58" t="s">
        <v>220</v>
      </c>
      <c r="E54" s="47">
        <v>0.0020799768518518515</v>
      </c>
      <c r="F54" s="59">
        <v>6</v>
      </c>
      <c r="G54" s="60" t="s">
        <v>102</v>
      </c>
      <c r="H54" s="24"/>
      <c r="I54" s="57">
        <v>19</v>
      </c>
      <c r="J54" s="28" t="s">
        <v>21</v>
      </c>
      <c r="K54" s="19" t="s">
        <v>21</v>
      </c>
      <c r="L54" s="62" t="s">
        <v>21</v>
      </c>
      <c r="M54" s="47" t="s">
        <v>21</v>
      </c>
      <c r="N54" s="62" t="s">
        <v>21</v>
      </c>
      <c r="O54" s="69" t="s">
        <v>103</v>
      </c>
    </row>
    <row r="55" spans="1:15" s="16" customFormat="1" ht="12" customHeight="1">
      <c r="A55" s="27"/>
      <c r="B55" s="28">
        <v>2</v>
      </c>
      <c r="C55" s="29">
        <v>46</v>
      </c>
      <c r="D55" s="30" t="s">
        <v>221</v>
      </c>
      <c r="E55" s="21">
        <v>0.001659375</v>
      </c>
      <c r="F55" s="29">
        <v>5</v>
      </c>
      <c r="G55" s="31" t="s">
        <v>104</v>
      </c>
      <c r="H55" s="24"/>
      <c r="I55" s="27"/>
      <c r="J55" s="28">
        <v>2</v>
      </c>
      <c r="K55" s="29">
        <f>IF('組合せ表①'!E59="","",INDEX('組合せ表①'!$C$54:$C$59,MATCH(5,'組合せ表①'!$F$54:$F$59,0),1))</f>
        <v>46</v>
      </c>
      <c r="L55" s="32" t="s">
        <v>221</v>
      </c>
      <c r="M55" s="21">
        <v>0.001585300925925926</v>
      </c>
      <c r="N55" s="33">
        <f>IF(M55=0,0,RANK(M55,$M$54:$M$59,1))</f>
        <v>3</v>
      </c>
      <c r="O55" s="34" t="s">
        <v>105</v>
      </c>
    </row>
    <row r="56" spans="1:15" s="16" customFormat="1" ht="12" customHeight="1">
      <c r="A56" s="35" t="s">
        <v>81</v>
      </c>
      <c r="B56" s="28">
        <v>3</v>
      </c>
      <c r="C56" s="29">
        <v>42</v>
      </c>
      <c r="D56" s="30" t="s">
        <v>222</v>
      </c>
      <c r="E56" s="21">
        <v>0.0015233796296296297</v>
      </c>
      <c r="F56" s="29">
        <v>4</v>
      </c>
      <c r="G56" s="31" t="s">
        <v>106</v>
      </c>
      <c r="H56" s="24"/>
      <c r="I56" s="35" t="s">
        <v>6</v>
      </c>
      <c r="J56" s="28">
        <v>3</v>
      </c>
      <c r="K56" s="29">
        <f>IF('組合せ表①'!E53="","",INDEX('組合せ表①'!$C$48:$C$53,MATCH(3,'組合せ表①'!$F$48:$F$53,0),1))</f>
        <v>47</v>
      </c>
      <c r="L56" s="32" t="s">
        <v>214</v>
      </c>
      <c r="M56" s="21">
        <v>0.001400462962962963</v>
      </c>
      <c r="N56" s="33">
        <f>IF(M56=0,0,RANK(M56,$M$54:$M$59,1))</f>
        <v>1</v>
      </c>
      <c r="O56" s="34" t="s">
        <v>107</v>
      </c>
    </row>
    <row r="57" spans="1:15" s="16" customFormat="1" ht="12" customHeight="1">
      <c r="A57" s="35" t="s">
        <v>108</v>
      </c>
      <c r="B57" s="28">
        <v>4</v>
      </c>
      <c r="C57" s="29">
        <v>52</v>
      </c>
      <c r="D57" s="30" t="s">
        <v>223</v>
      </c>
      <c r="E57" s="21">
        <v>0.001359259259259259</v>
      </c>
      <c r="F57" s="29">
        <v>1</v>
      </c>
      <c r="G57" s="31" t="s">
        <v>109</v>
      </c>
      <c r="H57" s="24"/>
      <c r="I57" s="35" t="s">
        <v>56</v>
      </c>
      <c r="J57" s="28">
        <v>4</v>
      </c>
      <c r="K57" s="29">
        <f>IF('組合せ表①'!E59="","",INDEX('組合せ表①'!$C$54:$C$59,MATCH(2,'組合せ表①'!$F$54:$F$59,0),1))</f>
        <v>51</v>
      </c>
      <c r="L57" s="32" t="s">
        <v>224</v>
      </c>
      <c r="M57" s="21">
        <v>0.0014050925925925925</v>
      </c>
      <c r="N57" s="33">
        <f>IF(M57=0,0,RANK(M57,$M$54:$M$59,1))</f>
        <v>2</v>
      </c>
      <c r="O57" s="34" t="s">
        <v>110</v>
      </c>
    </row>
    <row r="58" spans="1:15" s="16" customFormat="1" ht="12" customHeight="1">
      <c r="A58" s="36">
        <v>0.4625</v>
      </c>
      <c r="B58" s="28">
        <v>5</v>
      </c>
      <c r="C58" s="29">
        <v>51</v>
      </c>
      <c r="D58" s="30" t="s">
        <v>224</v>
      </c>
      <c r="E58" s="21" t="s">
        <v>111</v>
      </c>
      <c r="F58" s="29">
        <v>2</v>
      </c>
      <c r="G58" s="31" t="s">
        <v>112</v>
      </c>
      <c r="H58" s="24"/>
      <c r="I58" s="36">
        <v>0.5736111111111112</v>
      </c>
      <c r="J58" s="28">
        <v>5</v>
      </c>
      <c r="K58" s="29">
        <f>IF('組合せ表①'!E47="","",INDEX('組合せ表①'!$C$42:$C$47,MATCH(4,'組合せ表①'!$F$42:$F$47,0),1))</f>
        <v>44</v>
      </c>
      <c r="L58" s="32" t="s">
        <v>212</v>
      </c>
      <c r="M58" s="21">
        <v>0.0016043981481481482</v>
      </c>
      <c r="N58" s="33">
        <f>IF(M58=0,0,RANK(M58,$M$54:$M$59,1))</f>
        <v>4</v>
      </c>
      <c r="O58" s="34" t="s">
        <v>41</v>
      </c>
    </row>
    <row r="59" spans="1:15" s="16" customFormat="1" ht="12" customHeight="1">
      <c r="A59" s="39"/>
      <c r="B59" s="28">
        <v>6</v>
      </c>
      <c r="C59" s="18">
        <v>39</v>
      </c>
      <c r="D59" s="40" t="s">
        <v>225</v>
      </c>
      <c r="E59" s="51">
        <v>0.0014869212962962963</v>
      </c>
      <c r="F59" s="42">
        <v>3</v>
      </c>
      <c r="G59" s="43" t="s">
        <v>113</v>
      </c>
      <c r="H59" s="24"/>
      <c r="I59" s="39"/>
      <c r="J59" s="28">
        <v>6</v>
      </c>
      <c r="K59" s="18">
        <f>IF('組合せ表①'!E53="","",INDEX('組合せ表①'!$C$48:$C$53,MATCH(6,'組合せ表①'!$F$48:$F$53,0),1))</f>
        <v>45</v>
      </c>
      <c r="L59" s="64" t="s">
        <v>218</v>
      </c>
      <c r="M59" s="51">
        <v>0.0016848379629629629</v>
      </c>
      <c r="N59" s="44">
        <f>IF(M59=0,0,RANK(M59,$M$54:$M$59,1))</f>
        <v>5</v>
      </c>
      <c r="O59" s="46" t="s">
        <v>21</v>
      </c>
    </row>
    <row r="60" spans="1:15" s="16" customFormat="1" ht="12" customHeight="1">
      <c r="A60" s="17">
        <v>10</v>
      </c>
      <c r="B60" s="18" t="s">
        <v>7</v>
      </c>
      <c r="C60" s="19" t="s">
        <v>7</v>
      </c>
      <c r="D60" s="22" t="s">
        <v>7</v>
      </c>
      <c r="E60" s="47" t="s">
        <v>7</v>
      </c>
      <c r="F60" s="22" t="s">
        <v>7</v>
      </c>
      <c r="G60" s="23" t="s">
        <v>114</v>
      </c>
      <c r="H60" s="24"/>
      <c r="I60" s="17">
        <v>20</v>
      </c>
      <c r="J60" s="18">
        <v>1</v>
      </c>
      <c r="K60" s="19">
        <f>IF('組合せ表①'!M41="","",INDEX('組合せ表①'!$K$36:$K$41,MATCH(1,'組合せ表①'!$N$36:$N$41,0),1))</f>
        <v>19</v>
      </c>
      <c r="L60" s="65" t="s">
        <v>198</v>
      </c>
      <c r="M60" s="47">
        <v>0.0015989583333333335</v>
      </c>
      <c r="N60" s="25">
        <f aca="true" t="shared" si="13" ref="N60:N65">IF(M60=0,0,RANK(M60,$M$60:$M$65,1))</f>
        <v>6</v>
      </c>
      <c r="O60" s="70" t="s">
        <v>8</v>
      </c>
    </row>
    <row r="61" spans="1:15" s="16" customFormat="1" ht="12" customHeight="1">
      <c r="A61" s="27"/>
      <c r="B61" s="28" t="s">
        <v>7</v>
      </c>
      <c r="C61" s="29" t="s">
        <v>7</v>
      </c>
      <c r="D61" s="29" t="s">
        <v>7</v>
      </c>
      <c r="E61" s="21" t="s">
        <v>7</v>
      </c>
      <c r="F61" s="29" t="s">
        <v>7</v>
      </c>
      <c r="G61" s="31" t="s">
        <v>115</v>
      </c>
      <c r="H61" s="24"/>
      <c r="I61" s="27"/>
      <c r="J61" s="28">
        <v>2</v>
      </c>
      <c r="K61" s="29">
        <f>IF('組合せ表①'!M17="","",INDEX('組合せ表①'!$K$12:$K$17,MATCH(1,'組合せ表①'!$N$12:$N$17,0),1))</f>
        <v>28</v>
      </c>
      <c r="L61" s="32" t="s">
        <v>200</v>
      </c>
      <c r="M61" s="21">
        <v>0.0015034722222222222</v>
      </c>
      <c r="N61" s="33">
        <f t="shared" si="13"/>
        <v>3</v>
      </c>
      <c r="O61" s="71" t="s">
        <v>9</v>
      </c>
    </row>
    <row r="62" spans="1:15" s="16" customFormat="1" ht="12" customHeight="1">
      <c r="A62" s="35" t="s">
        <v>116</v>
      </c>
      <c r="B62" s="28">
        <v>3</v>
      </c>
      <c r="C62" s="29">
        <v>56</v>
      </c>
      <c r="D62" s="30" t="s">
        <v>226</v>
      </c>
      <c r="E62" s="21">
        <v>0.001430787037037037</v>
      </c>
      <c r="F62" s="29">
        <f>IF(E62=0,0,RANK(E62,$E$60:$E$64,1))</f>
        <v>1</v>
      </c>
      <c r="G62" s="31" t="s">
        <v>117</v>
      </c>
      <c r="H62" s="24"/>
      <c r="I62" s="72" t="s">
        <v>25</v>
      </c>
      <c r="J62" s="28">
        <v>3</v>
      </c>
      <c r="K62" s="29">
        <f>IF('組合せ表①'!E23="","",INDEX('組合せ表①'!$C$18:$C$23,MATCH(1,'組合せ表①'!$F$18:$F$23,0),1))</f>
        <v>22</v>
      </c>
      <c r="L62" s="32" t="s">
        <v>187</v>
      </c>
      <c r="M62" s="21">
        <v>0.0013812499999999999</v>
      </c>
      <c r="N62" s="33">
        <f t="shared" si="13"/>
        <v>2</v>
      </c>
      <c r="O62" s="34" t="s">
        <v>7</v>
      </c>
    </row>
    <row r="63" spans="1:15" s="16" customFormat="1" ht="12" customHeight="1">
      <c r="A63" s="35" t="s">
        <v>30</v>
      </c>
      <c r="B63" s="28">
        <v>4</v>
      </c>
      <c r="C63" s="29">
        <v>57</v>
      </c>
      <c r="D63" s="30" t="s">
        <v>227</v>
      </c>
      <c r="E63" s="21">
        <v>0.0015289351851851853</v>
      </c>
      <c r="F63" s="29">
        <f>IF(E63=0,0,RANK(E63,$E$60:$E$64,1))</f>
        <v>2</v>
      </c>
      <c r="G63" s="31" t="s">
        <v>118</v>
      </c>
      <c r="H63" s="24"/>
      <c r="I63" s="72" t="s">
        <v>119</v>
      </c>
      <c r="J63" s="28">
        <v>4</v>
      </c>
      <c r="K63" s="29">
        <f>IF('組合せ表①'!E11="","",INDEX('組合せ表①'!$C$6:$C$11,MATCH(1,'組合せ表①'!$F$6:$F$11,0),1))</f>
        <v>25</v>
      </c>
      <c r="L63" s="32" t="s">
        <v>175</v>
      </c>
      <c r="M63" s="21">
        <v>0.0013621527777777779</v>
      </c>
      <c r="N63" s="33">
        <f t="shared" si="13"/>
        <v>1</v>
      </c>
      <c r="O63" s="34" t="s">
        <v>7</v>
      </c>
    </row>
    <row r="64" spans="1:15" s="16" customFormat="1" ht="12" customHeight="1">
      <c r="A64" s="36">
        <v>0.47152777777777777</v>
      </c>
      <c r="B64" s="28">
        <v>5</v>
      </c>
      <c r="C64" s="29">
        <v>55</v>
      </c>
      <c r="D64" s="30" t="s">
        <v>228</v>
      </c>
      <c r="E64" s="21">
        <v>0.0015991898148148148</v>
      </c>
      <c r="F64" s="29">
        <f>IF(E64=0,0,RANK(E64,$E$60:$E$64,1))</f>
        <v>3</v>
      </c>
      <c r="G64" s="31" t="s">
        <v>120</v>
      </c>
      <c r="H64" s="24"/>
      <c r="I64" s="36">
        <v>0.5826388888888888</v>
      </c>
      <c r="J64" s="28">
        <v>5</v>
      </c>
      <c r="K64" s="29">
        <f>IF('組合せ表①'!E35="","",INDEX('組合せ表①'!$C$30:$C$35,MATCH(1,'組合せ表①'!$F$30:$F$35,0),1))</f>
        <v>29</v>
      </c>
      <c r="L64" s="32" t="s">
        <v>199</v>
      </c>
      <c r="M64" s="21">
        <v>0.001528472222222222</v>
      </c>
      <c r="N64" s="33">
        <f t="shared" si="13"/>
        <v>5</v>
      </c>
      <c r="O64" s="34" t="s">
        <v>7</v>
      </c>
    </row>
    <row r="65" spans="1:15" s="16" customFormat="1" ht="12" customHeight="1" thickBot="1">
      <c r="A65" s="73"/>
      <c r="B65" s="74" t="s">
        <v>120</v>
      </c>
      <c r="C65" s="75" t="s">
        <v>120</v>
      </c>
      <c r="D65" s="76" t="s">
        <v>120</v>
      </c>
      <c r="E65" s="77" t="s">
        <v>120</v>
      </c>
      <c r="F65" s="76" t="s">
        <v>120</v>
      </c>
      <c r="G65" s="78" t="s">
        <v>120</v>
      </c>
      <c r="H65" s="24"/>
      <c r="I65" s="73"/>
      <c r="J65" s="74">
        <v>6</v>
      </c>
      <c r="K65" s="75">
        <f>IF('組合せ表①'!M29="","",INDEX('組合せ表①'!$K$24:$K$29,MATCH(1,'組合せ表①'!$N$24:$N$29,0),1))</f>
        <v>12</v>
      </c>
      <c r="L65" s="79" t="s">
        <v>189</v>
      </c>
      <c r="M65" s="80">
        <v>0.0015129629629629627</v>
      </c>
      <c r="N65" s="81">
        <f t="shared" si="13"/>
        <v>4</v>
      </c>
      <c r="O65" s="82" t="s">
        <v>7</v>
      </c>
    </row>
    <row r="66" spans="1:15" ht="12" customHeight="1">
      <c r="A66" s="185"/>
      <c r="B66" s="185"/>
      <c r="C66" s="185"/>
      <c r="D66" s="185"/>
      <c r="E66" s="185"/>
      <c r="F66" s="185"/>
      <c r="G66" s="185"/>
      <c r="I66" s="185"/>
      <c r="J66" s="185"/>
      <c r="K66" s="185"/>
      <c r="L66" s="185"/>
      <c r="M66" s="185"/>
      <c r="N66" s="185"/>
      <c r="O66" s="185"/>
    </row>
    <row r="67" spans="1:15" ht="12" customHeight="1">
      <c r="A67" s="83"/>
      <c r="B67" s="84"/>
      <c r="C67" s="84"/>
      <c r="D67" s="84"/>
      <c r="E67" s="85"/>
      <c r="F67" s="84"/>
      <c r="G67" s="86"/>
      <c r="I67" s="185"/>
      <c r="J67" s="185"/>
      <c r="K67" s="185"/>
      <c r="L67" s="185"/>
      <c r="M67" s="185"/>
      <c r="N67" s="185"/>
      <c r="O67" s="185"/>
    </row>
    <row r="68" spans="7:9" ht="12" customHeight="1">
      <c r="G68" s="87"/>
      <c r="I68" s="6"/>
    </row>
    <row r="69" ht="12" customHeight="1">
      <c r="G69" s="87"/>
    </row>
  </sheetData>
  <sheetProtection/>
  <mergeCells count="5">
    <mergeCell ref="A66:G66"/>
    <mergeCell ref="I66:O66"/>
    <mergeCell ref="I67:O67"/>
    <mergeCell ref="A2:O3"/>
    <mergeCell ref="L4:O4"/>
  </mergeCells>
  <printOptions/>
  <pageMargins left="0.5118110236220472" right="0.1968503937007874" top="0.1968503937007874" bottom="0.1968503937007874" header="0.1968503937007874" footer="0.2755905511811024"/>
  <pageSetup horizontalDpi="240" verticalDpi="24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tabColor indexed="45"/>
  </sheetPr>
  <dimension ref="A2:P69"/>
  <sheetViews>
    <sheetView showZeros="0" zoomScale="122" zoomScaleNormal="122" workbookViewId="0" topLeftCell="A1">
      <selection activeCell="I67" sqref="I67:O67"/>
    </sheetView>
  </sheetViews>
  <sheetFormatPr defaultColWidth="9.00390625" defaultRowHeight="12" customHeight="1"/>
  <cols>
    <col min="1" max="1" width="11.00390625" style="88" bestFit="1" customWidth="1"/>
    <col min="2" max="3" width="2.75390625" style="88" customWidth="1"/>
    <col min="4" max="4" width="22.00390625" style="89" bestFit="1" customWidth="1"/>
    <col min="5" max="5" width="7.75390625" style="90" customWidth="1"/>
    <col min="6" max="6" width="3.50390625" style="88" customWidth="1"/>
    <col min="7" max="7" width="12.125" style="91" bestFit="1" customWidth="1"/>
    <col min="8" max="8" width="1.875" style="92" customWidth="1"/>
    <col min="9" max="9" width="1.875" style="88" customWidth="1"/>
    <col min="10" max="10" width="1.37890625" style="88" customWidth="1"/>
    <col min="11" max="11" width="3.125" style="88" customWidth="1"/>
    <col min="12" max="12" width="15.25390625" style="89" customWidth="1"/>
    <col min="13" max="13" width="7.25390625" style="90" customWidth="1"/>
    <col min="14" max="14" width="4.50390625" style="88" bestFit="1" customWidth="1"/>
    <col min="15" max="15" width="12.25390625" style="91" customWidth="1"/>
    <col min="16" max="16384" width="9.00390625" style="93" customWidth="1"/>
  </cols>
  <sheetData>
    <row r="1" ht="39.75" customHeight="1"/>
    <row r="2" spans="1:15" ht="12" customHeight="1">
      <c r="A2" s="189" t="s">
        <v>121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27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5" ht="39.75" customHeight="1" thickBot="1">
      <c r="A4" s="94"/>
      <c r="B4" s="94"/>
      <c r="C4" s="94"/>
      <c r="D4" s="94" t="s">
        <v>122</v>
      </c>
      <c r="E4" s="94"/>
      <c r="F4" s="94"/>
      <c r="G4" s="94"/>
      <c r="H4" s="94"/>
      <c r="I4" s="94"/>
      <c r="J4" s="94"/>
      <c r="K4" s="94"/>
      <c r="L4" s="190" t="s">
        <v>12</v>
      </c>
      <c r="M4" s="190"/>
      <c r="N4" s="190"/>
      <c r="O4" s="190"/>
    </row>
    <row r="5" spans="1:15" s="107" customFormat="1" ht="12.75" customHeight="1" thickBot="1">
      <c r="A5" s="95" t="s">
        <v>13</v>
      </c>
      <c r="B5" s="96" t="s">
        <v>14</v>
      </c>
      <c r="C5" s="96" t="s">
        <v>15</v>
      </c>
      <c r="D5" s="97" t="s">
        <v>16</v>
      </c>
      <c r="E5" s="98" t="s">
        <v>17</v>
      </c>
      <c r="F5" s="99" t="s">
        <v>18</v>
      </c>
      <c r="G5" s="100" t="s">
        <v>19</v>
      </c>
      <c r="H5" s="101"/>
      <c r="I5" s="102"/>
      <c r="J5" s="102"/>
      <c r="K5" s="103"/>
      <c r="L5" s="104"/>
      <c r="M5" s="105"/>
      <c r="N5" s="102"/>
      <c r="O5" s="106"/>
    </row>
    <row r="6" spans="1:15" s="107" customFormat="1" ht="12.75" customHeight="1" thickTop="1">
      <c r="A6" s="108">
        <v>21</v>
      </c>
      <c r="B6" s="109">
        <v>1</v>
      </c>
      <c r="C6" s="110">
        <v>26</v>
      </c>
      <c r="D6" s="111" t="s">
        <v>180</v>
      </c>
      <c r="E6" s="47">
        <v>0.001535648148148148</v>
      </c>
      <c r="F6" s="112">
        <f aca="true" t="shared" si="0" ref="F6:F11">IF(E6=0,0,RANK(E6,$E$6:$E$11,1))</f>
        <v>6</v>
      </c>
      <c r="G6" s="70" t="s">
        <v>8</v>
      </c>
      <c r="H6" s="113"/>
      <c r="I6" s="114"/>
      <c r="J6" s="102"/>
      <c r="K6" s="115" t="s">
        <v>123</v>
      </c>
      <c r="L6" s="116"/>
      <c r="M6" s="117"/>
      <c r="N6" s="102"/>
      <c r="O6" s="118"/>
    </row>
    <row r="7" spans="1:15" s="107" customFormat="1" ht="12.75" customHeight="1">
      <c r="A7" s="119"/>
      <c r="B7" s="120">
        <v>2</v>
      </c>
      <c r="C7" s="121">
        <f>IF('組合せ表①'!M23="","",INDEX('組合せ表①'!$K$18:$K$23,MATCH(1,'組合せ表①'!$N$18:$N$23,0),1))</f>
        <v>33</v>
      </c>
      <c r="D7" s="122" t="s">
        <v>182</v>
      </c>
      <c r="E7" s="21">
        <v>0.0013863425925925927</v>
      </c>
      <c r="F7" s="123">
        <f t="shared" si="0"/>
        <v>4</v>
      </c>
      <c r="G7" s="71" t="s">
        <v>9</v>
      </c>
      <c r="H7" s="113"/>
      <c r="I7" s="124"/>
      <c r="J7" s="102"/>
      <c r="K7" s="102"/>
      <c r="L7" s="116"/>
      <c r="M7" s="117"/>
      <c r="N7" s="102"/>
      <c r="O7" s="118"/>
    </row>
    <row r="8" spans="1:15" s="107" customFormat="1" ht="12.75" customHeight="1">
      <c r="A8" s="72" t="s">
        <v>25</v>
      </c>
      <c r="B8" s="120">
        <v>3</v>
      </c>
      <c r="C8" s="121">
        <f>IF('組合せ表①'!E29="","",INDEX('組合せ表①'!$C$24:$C$29,MATCH(1,'組合せ表①'!$F$24:$F$29,0),1))</f>
        <v>34</v>
      </c>
      <c r="D8" s="122" t="s">
        <v>193</v>
      </c>
      <c r="E8" s="21">
        <v>0.0013809027777777778</v>
      </c>
      <c r="F8" s="123">
        <f t="shared" si="0"/>
        <v>2</v>
      </c>
      <c r="G8" s="71" t="s">
        <v>7</v>
      </c>
      <c r="H8" s="113"/>
      <c r="I8" s="125"/>
      <c r="J8" s="102"/>
      <c r="K8" s="126" t="s">
        <v>124</v>
      </c>
      <c r="L8" s="127"/>
      <c r="M8" s="117"/>
      <c r="N8" s="102"/>
      <c r="O8" s="126"/>
    </row>
    <row r="9" spans="1:15" s="107" customFormat="1" ht="12.75" customHeight="1">
      <c r="A9" s="72" t="s">
        <v>125</v>
      </c>
      <c r="B9" s="120">
        <v>4</v>
      </c>
      <c r="C9" s="121">
        <f>IF('組合せ表①'!E17="","",INDEX('組合せ表①'!$C$12:$C$17,MATCH(1,'組合せ表①'!$F$12:$F$17,0),1))</f>
        <v>6</v>
      </c>
      <c r="D9" s="122" t="s">
        <v>181</v>
      </c>
      <c r="E9" s="21">
        <v>0.0013788194444444444</v>
      </c>
      <c r="F9" s="123">
        <f t="shared" si="0"/>
        <v>1</v>
      </c>
      <c r="G9" s="128" t="s">
        <v>7</v>
      </c>
      <c r="H9" s="113"/>
      <c r="I9" s="125"/>
      <c r="J9" s="102"/>
      <c r="K9" s="129"/>
      <c r="L9" s="130" t="s">
        <v>126</v>
      </c>
      <c r="M9" s="117"/>
      <c r="N9" s="102"/>
      <c r="O9" s="129"/>
    </row>
    <row r="10" spans="1:15" s="107" customFormat="1" ht="12.75" customHeight="1">
      <c r="A10" s="131">
        <v>0.5916666666666667</v>
      </c>
      <c r="B10" s="120">
        <v>5</v>
      </c>
      <c r="C10" s="121">
        <f>IF('組合せ表①'!E41="","",INDEX('組合せ表①'!$C$36:$C$41,MATCH(1,'組合せ表①'!$F$36:$F$41,0),1))</f>
        <v>21</v>
      </c>
      <c r="D10" s="122" t="s">
        <v>205</v>
      </c>
      <c r="E10" s="21">
        <v>0.0013841435185185187</v>
      </c>
      <c r="F10" s="123">
        <f t="shared" si="0"/>
        <v>3</v>
      </c>
      <c r="G10" s="34" t="s">
        <v>7</v>
      </c>
      <c r="H10" s="113"/>
      <c r="I10" s="132"/>
      <c r="J10" s="102"/>
      <c r="K10" s="102"/>
      <c r="L10" s="130" t="s">
        <v>127</v>
      </c>
      <c r="M10" s="117"/>
      <c r="N10" s="102"/>
      <c r="O10" s="129"/>
    </row>
    <row r="11" spans="1:15" s="107" customFormat="1" ht="12.75" customHeight="1">
      <c r="A11" s="133" t="s">
        <v>128</v>
      </c>
      <c r="B11" s="120">
        <v>6</v>
      </c>
      <c r="C11" s="134">
        <f>IF('組合せ表①'!M35="","",INDEX('組合せ表①'!$K$30:$K$35,MATCH(1,'組合せ表①'!$N$30:$N$35,0),1))</f>
        <v>27</v>
      </c>
      <c r="D11" s="135" t="s">
        <v>194</v>
      </c>
      <c r="E11" s="136">
        <v>0.001417824074074074</v>
      </c>
      <c r="F11" s="137">
        <f t="shared" si="0"/>
        <v>5</v>
      </c>
      <c r="G11" s="56" t="s">
        <v>7</v>
      </c>
      <c r="H11" s="113"/>
      <c r="I11" s="125"/>
      <c r="J11" s="102"/>
      <c r="K11" s="102"/>
      <c r="L11" s="130" t="s">
        <v>129</v>
      </c>
      <c r="M11" s="117"/>
      <c r="N11" s="102"/>
      <c r="O11" s="129"/>
    </row>
    <row r="12" spans="1:15" s="107" customFormat="1" ht="12.75" customHeight="1">
      <c r="A12" s="108">
        <v>22</v>
      </c>
      <c r="B12" s="120" t="s">
        <v>21</v>
      </c>
      <c r="C12" s="121" t="s">
        <v>21</v>
      </c>
      <c r="D12" s="138" t="s">
        <v>21</v>
      </c>
      <c r="E12" s="47" t="s">
        <v>21</v>
      </c>
      <c r="F12" s="138" t="s">
        <v>21</v>
      </c>
      <c r="G12" s="139" t="s">
        <v>8</v>
      </c>
      <c r="H12" s="113"/>
      <c r="I12" s="114"/>
      <c r="J12" s="102"/>
      <c r="K12" s="102"/>
      <c r="L12" s="130" t="s">
        <v>130</v>
      </c>
      <c r="M12" s="117"/>
      <c r="N12" s="102"/>
      <c r="O12" s="129"/>
    </row>
    <row r="13" spans="1:15" s="107" customFormat="1" ht="12.75" customHeight="1">
      <c r="A13" s="119"/>
      <c r="B13" s="120">
        <v>2</v>
      </c>
      <c r="C13" s="121">
        <f>IF('組合せ表①'!M47="","",INDEX('組合せ表①'!$K$42:$K$47,MATCH(2,'組合せ表①'!$N$42:$N$47,0),1))</f>
        <v>38</v>
      </c>
      <c r="D13" s="122" t="s">
        <v>219</v>
      </c>
      <c r="E13" s="21">
        <v>0.0014651620370370372</v>
      </c>
      <c r="F13" s="140">
        <f>IF(E13=0,0,RANK(E13,$E$12:$E$17,1))</f>
        <v>4</v>
      </c>
      <c r="G13" s="71" t="s">
        <v>9</v>
      </c>
      <c r="H13" s="113"/>
      <c r="I13" s="124"/>
      <c r="J13" s="102"/>
      <c r="K13" s="102"/>
      <c r="L13" s="116"/>
      <c r="M13" s="117"/>
      <c r="N13" s="102"/>
      <c r="O13" s="129"/>
    </row>
    <row r="14" spans="1:15" s="107" customFormat="1" ht="12.75" customHeight="1">
      <c r="A14" s="72" t="s">
        <v>131</v>
      </c>
      <c r="B14" s="120">
        <v>3</v>
      </c>
      <c r="C14" s="121">
        <f>IF('組合せ表①'!E59="","",INDEX('組合せ表①'!$C$54:$C$59,MATCH(1,'組合せ表①'!$F$54:$F$59,0),1))</f>
        <v>52</v>
      </c>
      <c r="D14" s="122" t="s">
        <v>223</v>
      </c>
      <c r="E14" s="21">
        <v>0.0013487268518518518</v>
      </c>
      <c r="F14" s="140">
        <f>IF(E14=0,0,RANK(E14,$E$12:$E$17,1))</f>
        <v>1</v>
      </c>
      <c r="G14" s="71" t="s">
        <v>7</v>
      </c>
      <c r="H14" s="113"/>
      <c r="I14" s="125"/>
      <c r="J14" s="102"/>
      <c r="K14" s="129"/>
      <c r="L14" s="141"/>
      <c r="M14" s="117"/>
      <c r="N14" s="102"/>
      <c r="O14" s="118"/>
    </row>
    <row r="15" spans="1:15" s="107" customFormat="1" ht="12.75" customHeight="1">
      <c r="A15" s="72" t="s">
        <v>119</v>
      </c>
      <c r="B15" s="120">
        <v>4</v>
      </c>
      <c r="C15" s="121">
        <f>IF('組合せ表①'!E47="","",INDEX('組合せ表①'!$C$42:$C$47,MATCH(1,'組合せ表①'!$F$42:$F$47,0),1))</f>
        <v>53</v>
      </c>
      <c r="D15" s="122" t="s">
        <v>211</v>
      </c>
      <c r="E15" s="21">
        <v>0.001349074074074074</v>
      </c>
      <c r="F15" s="140">
        <f>IF(E15=0,0,RANK(E15,$E$12:$E$17,1))</f>
        <v>2</v>
      </c>
      <c r="G15" s="128" t="s">
        <v>7</v>
      </c>
      <c r="H15" s="113"/>
      <c r="I15" s="125"/>
      <c r="J15" s="102"/>
      <c r="K15" s="129" t="s">
        <v>132</v>
      </c>
      <c r="L15" s="141"/>
      <c r="M15" s="117"/>
      <c r="N15" s="102"/>
      <c r="O15" s="118"/>
    </row>
    <row r="16" spans="1:15" s="107" customFormat="1" ht="12.75" customHeight="1">
      <c r="A16" s="131">
        <v>0.6006944444444444</v>
      </c>
      <c r="B16" s="120">
        <v>5</v>
      </c>
      <c r="C16" s="121">
        <f>IF('組合せ表①'!M59="","",INDEX('組合せ表①'!$K$54:$K$59,MATCH(1,'組合せ表①'!$N$54:$N$59,0),1))</f>
        <v>47</v>
      </c>
      <c r="D16" s="122" t="s">
        <v>214</v>
      </c>
      <c r="E16" s="21">
        <v>0.0014113425925925925</v>
      </c>
      <c r="F16" s="140">
        <f>IF(E16=0,0,RANK(E16,$E$12:$E$17,1))</f>
        <v>3</v>
      </c>
      <c r="G16" s="34" t="s">
        <v>7</v>
      </c>
      <c r="H16" s="113"/>
      <c r="I16" s="132"/>
      <c r="J16" s="102"/>
      <c r="K16" s="102"/>
      <c r="L16" s="130" t="s">
        <v>126</v>
      </c>
      <c r="M16" s="117"/>
      <c r="N16" s="102"/>
      <c r="O16" s="118"/>
    </row>
    <row r="17" spans="1:15" s="107" customFormat="1" ht="12.75" customHeight="1">
      <c r="A17" s="133"/>
      <c r="B17" s="120" t="s">
        <v>118</v>
      </c>
      <c r="C17" s="134" t="s">
        <v>118</v>
      </c>
      <c r="D17" s="142" t="s">
        <v>118</v>
      </c>
      <c r="E17" s="136" t="s">
        <v>118</v>
      </c>
      <c r="F17" s="143" t="s">
        <v>118</v>
      </c>
      <c r="G17" s="46" t="s">
        <v>7</v>
      </c>
      <c r="H17" s="113"/>
      <c r="I17" s="125"/>
      <c r="J17" s="102"/>
      <c r="K17" s="102"/>
      <c r="L17" s="130" t="s">
        <v>133</v>
      </c>
      <c r="M17" s="130"/>
      <c r="N17" s="130"/>
      <c r="O17" s="130"/>
    </row>
    <row r="18" spans="1:16" s="107" customFormat="1" ht="12.75" customHeight="1">
      <c r="A18" s="108">
        <v>23</v>
      </c>
      <c r="B18" s="120" t="s">
        <v>134</v>
      </c>
      <c r="C18" s="121" t="s">
        <v>134</v>
      </c>
      <c r="D18" s="138" t="s">
        <v>134</v>
      </c>
      <c r="E18" s="47" t="s">
        <v>134</v>
      </c>
      <c r="F18" s="144" t="s">
        <v>134</v>
      </c>
      <c r="G18" s="139" t="s">
        <v>8</v>
      </c>
      <c r="H18" s="113"/>
      <c r="I18" s="114"/>
      <c r="J18" s="102"/>
      <c r="K18" s="102"/>
      <c r="L18" s="130" t="s">
        <v>135</v>
      </c>
      <c r="M18" s="129"/>
      <c r="N18" s="102"/>
      <c r="O18" s="118"/>
      <c r="P18" s="126"/>
    </row>
    <row r="19" spans="1:16" s="107" customFormat="1" ht="12.75" customHeight="1">
      <c r="A19" s="119"/>
      <c r="B19" s="120">
        <v>2</v>
      </c>
      <c r="C19" s="121">
        <f>IF('組合せ表①'!M53="","",INDEX('組合せ表①'!$K$48:$K$53,MATCH(2,'組合せ表①'!$N$48:$N$53,0),1))</f>
        <v>40</v>
      </c>
      <c r="D19" s="122" t="s">
        <v>216</v>
      </c>
      <c r="E19" s="21">
        <v>0.001521990740740741</v>
      </c>
      <c r="F19" s="145">
        <f>IF(E19=0,0,RANK(E19,$E$18:$E$23,1))</f>
        <v>5</v>
      </c>
      <c r="G19" s="71" t="s">
        <v>9</v>
      </c>
      <c r="H19" s="113"/>
      <c r="I19" s="124"/>
      <c r="J19" s="102"/>
      <c r="K19" s="102"/>
      <c r="L19" s="130" t="s">
        <v>136</v>
      </c>
      <c r="M19" s="141"/>
      <c r="N19" s="102"/>
      <c r="O19" s="118"/>
      <c r="P19" s="129"/>
    </row>
    <row r="20" spans="1:16" s="107" customFormat="1" ht="12.75" customHeight="1">
      <c r="A20" s="72" t="s">
        <v>137</v>
      </c>
      <c r="B20" s="120">
        <v>3</v>
      </c>
      <c r="C20" s="121">
        <f>IF('組合せ表①'!M47="","",INDEX('組合せ表①'!$K$42:$K$47,MATCH(1,'組合せ表①'!$N$42:$N$47,0),1))</f>
        <v>54</v>
      </c>
      <c r="D20" s="122" t="s">
        <v>210</v>
      </c>
      <c r="E20" s="21">
        <v>0.0013086805555555558</v>
      </c>
      <c r="F20" s="145">
        <f>IF(E20=0,0,RANK(E20,$E$18:$E$23,1))</f>
        <v>3</v>
      </c>
      <c r="G20" s="71" t="s">
        <v>7</v>
      </c>
      <c r="H20" s="113"/>
      <c r="I20" s="125"/>
      <c r="J20" s="102"/>
      <c r="K20" s="102"/>
      <c r="L20" s="130" t="s">
        <v>130</v>
      </c>
      <c r="M20" s="129"/>
      <c r="N20" s="102"/>
      <c r="O20" s="118"/>
      <c r="P20" s="129"/>
    </row>
    <row r="21" spans="1:16" s="107" customFormat="1" ht="12.75" customHeight="1">
      <c r="A21" s="72" t="s">
        <v>125</v>
      </c>
      <c r="B21" s="120">
        <v>4</v>
      </c>
      <c r="C21" s="121">
        <f>IF('組合せ表①'!E53="","",INDEX('組合せ表①'!$C$48:$C$53,MATCH(1,'組合せ表①'!$F$48:$F$53,0),1))</f>
        <v>37</v>
      </c>
      <c r="D21" s="122" t="s">
        <v>217</v>
      </c>
      <c r="E21" s="21">
        <v>0.0013041666666666668</v>
      </c>
      <c r="F21" s="145">
        <f>IF(E21=0,0,RANK(E21,$E$18:$E$23,1))</f>
        <v>2</v>
      </c>
      <c r="G21" s="128" t="s">
        <v>7</v>
      </c>
      <c r="H21" s="113"/>
      <c r="I21" s="125"/>
      <c r="J21" s="102"/>
      <c r="K21" s="102"/>
      <c r="L21" s="146"/>
      <c r="M21" s="129"/>
      <c r="N21" s="102"/>
      <c r="O21" s="118"/>
      <c r="P21" s="129"/>
    </row>
    <row r="22" spans="1:16" s="107" customFormat="1" ht="12.75" customHeight="1">
      <c r="A22" s="131">
        <v>0.6097222222222222</v>
      </c>
      <c r="B22" s="120">
        <v>5</v>
      </c>
      <c r="C22" s="121">
        <f>IF('組合せ表①'!M53="","",INDEX('組合せ表①'!$K$48:$K$53,MATCH(1,'組合せ表①'!$N$48:$N$53,0),1))</f>
        <v>41</v>
      </c>
      <c r="D22" s="122" t="s">
        <v>215</v>
      </c>
      <c r="E22" s="21">
        <v>0.0012988425925925925</v>
      </c>
      <c r="F22" s="145">
        <f>IF(E22=0,0,RANK(E22,$E$18:$E$23,1))</f>
        <v>1</v>
      </c>
      <c r="G22" s="34" t="s">
        <v>7</v>
      </c>
      <c r="H22" s="113"/>
      <c r="I22" s="132"/>
      <c r="J22" s="104"/>
      <c r="K22" s="102"/>
      <c r="L22" s="116"/>
      <c r="M22" s="129"/>
      <c r="N22" s="102"/>
      <c r="O22" s="118"/>
      <c r="P22" s="129"/>
    </row>
    <row r="23" spans="1:16" s="107" customFormat="1" ht="12.75" customHeight="1">
      <c r="A23" s="133"/>
      <c r="B23" s="120">
        <v>6</v>
      </c>
      <c r="C23" s="121">
        <f>IF('組合せ表①'!M59="","",INDEX('組合せ表①'!$K$54:$K$59,MATCH(2,'組合せ表①'!$N$54:$N$59,0),1))</f>
        <v>51</v>
      </c>
      <c r="D23" s="147" t="s">
        <v>224</v>
      </c>
      <c r="E23" s="148">
        <v>0.0013631944444444444</v>
      </c>
      <c r="F23" s="149">
        <f>IF(E23=0,0,RANK(E23,$E$18:$E$23,1))</f>
        <v>4</v>
      </c>
      <c r="G23" s="46" t="s">
        <v>7</v>
      </c>
      <c r="H23" s="113"/>
      <c r="I23" s="125"/>
      <c r="J23" s="104"/>
      <c r="K23" s="129" t="s">
        <v>138</v>
      </c>
      <c r="L23" s="150"/>
      <c r="M23" s="117"/>
      <c r="N23" s="102"/>
      <c r="O23" s="118"/>
      <c r="P23" s="129"/>
    </row>
    <row r="24" spans="1:15" s="107" customFormat="1" ht="12.75" customHeight="1">
      <c r="A24" s="108">
        <v>24</v>
      </c>
      <c r="B24" s="109" t="s">
        <v>120</v>
      </c>
      <c r="C24" s="110" t="s">
        <v>120</v>
      </c>
      <c r="D24" s="151" t="s">
        <v>120</v>
      </c>
      <c r="E24" s="21" t="s">
        <v>120</v>
      </c>
      <c r="F24" s="112" t="s">
        <v>120</v>
      </c>
      <c r="G24" s="70" t="s">
        <v>120</v>
      </c>
      <c r="H24" s="113"/>
      <c r="I24" s="114"/>
      <c r="J24" s="102"/>
      <c r="K24" s="102"/>
      <c r="L24" s="152" t="s">
        <v>139</v>
      </c>
      <c r="M24" s="153"/>
      <c r="N24" s="104"/>
      <c r="O24" s="102"/>
    </row>
    <row r="25" spans="1:15" s="107" customFormat="1" ht="12.75" customHeight="1">
      <c r="A25" s="119"/>
      <c r="B25" s="120">
        <v>2</v>
      </c>
      <c r="C25" s="121"/>
      <c r="D25" s="122" t="s">
        <v>140</v>
      </c>
      <c r="E25" s="21">
        <v>0.0021564814814814814</v>
      </c>
      <c r="F25" s="140">
        <f>IF(E25=0,0,RANK(E25,$E$24:$E$29,1))</f>
        <v>5</v>
      </c>
      <c r="G25" s="71" t="s">
        <v>21</v>
      </c>
      <c r="H25" s="113"/>
      <c r="I25" s="124"/>
      <c r="J25" s="102"/>
      <c r="K25" s="102"/>
      <c r="L25" s="154" t="s">
        <v>141</v>
      </c>
      <c r="M25" s="153"/>
      <c r="N25" s="104"/>
      <c r="O25" s="102"/>
    </row>
    <row r="26" spans="1:15" s="107" customFormat="1" ht="12.75" customHeight="1">
      <c r="A26" s="72" t="s">
        <v>142</v>
      </c>
      <c r="B26" s="120">
        <v>3</v>
      </c>
      <c r="C26" s="121"/>
      <c r="D26" s="122" t="s">
        <v>143</v>
      </c>
      <c r="E26" s="21">
        <v>0.0018305555555555558</v>
      </c>
      <c r="F26" s="140">
        <f>IF(E26=0,0,RANK(E26,$E$24:$E$29,1))</f>
        <v>2</v>
      </c>
      <c r="G26" s="128" t="s">
        <v>144</v>
      </c>
      <c r="H26" s="113"/>
      <c r="I26" s="125"/>
      <c r="J26" s="102"/>
      <c r="K26" s="102"/>
      <c r="L26" s="116"/>
      <c r="M26" s="117"/>
      <c r="N26" s="102"/>
      <c r="O26" s="102"/>
    </row>
    <row r="27" spans="1:15" s="107" customFormat="1" ht="12.75" customHeight="1">
      <c r="A27" s="72"/>
      <c r="B27" s="120">
        <v>4</v>
      </c>
      <c r="C27" s="121"/>
      <c r="D27" s="122" t="s">
        <v>145</v>
      </c>
      <c r="E27" s="21">
        <v>0.001816087962962963</v>
      </c>
      <c r="F27" s="140">
        <f>IF(E27=0,0,RANK(E27,$E$24:$E$29,1))</f>
        <v>1</v>
      </c>
      <c r="G27" s="34" t="s">
        <v>118</v>
      </c>
      <c r="H27" s="113"/>
      <c r="I27" s="125"/>
      <c r="J27" s="102"/>
      <c r="K27" s="129" t="s">
        <v>146</v>
      </c>
      <c r="L27" s="116"/>
      <c r="M27" s="117"/>
      <c r="N27" s="102"/>
      <c r="O27" s="155"/>
    </row>
    <row r="28" spans="1:15" s="107" customFormat="1" ht="12.75" customHeight="1">
      <c r="A28" s="131">
        <v>0.61875</v>
      </c>
      <c r="B28" s="120">
        <v>5</v>
      </c>
      <c r="C28" s="121"/>
      <c r="D28" s="122" t="s">
        <v>147</v>
      </c>
      <c r="E28" s="21">
        <v>0.0018417824074074074</v>
      </c>
      <c r="F28" s="140">
        <f>IF(E28=0,0,RANK(E28,$E$24:$E$29,1))</f>
        <v>3</v>
      </c>
      <c r="G28" s="34" t="s">
        <v>118</v>
      </c>
      <c r="H28" s="113"/>
      <c r="I28" s="132"/>
      <c r="J28" s="102"/>
      <c r="K28" s="104"/>
      <c r="L28" s="156" t="s">
        <v>139</v>
      </c>
      <c r="M28" s="117"/>
      <c r="N28" s="102"/>
      <c r="O28" s="104"/>
    </row>
    <row r="29" spans="1:15" s="107" customFormat="1" ht="12.75" customHeight="1">
      <c r="A29" s="133"/>
      <c r="B29" s="120">
        <v>6</v>
      </c>
      <c r="C29" s="134"/>
      <c r="D29" s="135" t="s">
        <v>148</v>
      </c>
      <c r="E29" s="51">
        <v>0.0019846064814814813</v>
      </c>
      <c r="F29" s="143">
        <f>IF(E29=0,0,RANK(E29,$E$24:$E$29,1))</f>
        <v>4</v>
      </c>
      <c r="G29" s="157" t="s">
        <v>21</v>
      </c>
      <c r="H29" s="113"/>
      <c r="I29" s="125"/>
      <c r="J29" s="102"/>
      <c r="K29" s="102"/>
      <c r="L29" s="154" t="s">
        <v>149</v>
      </c>
      <c r="M29" s="117"/>
      <c r="N29" s="102"/>
      <c r="O29" s="118"/>
    </row>
    <row r="30" spans="1:15" s="107" customFormat="1" ht="12.75" customHeight="1">
      <c r="A30" s="108">
        <v>25</v>
      </c>
      <c r="B30" s="120">
        <v>1</v>
      </c>
      <c r="C30" s="121">
        <v>2</v>
      </c>
      <c r="D30" s="158" t="s">
        <v>207</v>
      </c>
      <c r="E30" s="47">
        <v>0.001615625</v>
      </c>
      <c r="F30" s="112">
        <f aca="true" t="shared" si="1" ref="F30:F35">IF(E30=0,0,RANK(E30,$E$30:$E$35,1))</f>
        <v>2</v>
      </c>
      <c r="G30" s="70" t="s">
        <v>144</v>
      </c>
      <c r="H30" s="113"/>
      <c r="I30" s="114"/>
      <c r="J30" s="102"/>
      <c r="K30" s="102"/>
      <c r="L30" s="116"/>
      <c r="M30" s="117"/>
      <c r="N30" s="102"/>
      <c r="O30" s="118"/>
    </row>
    <row r="31" spans="1:15" s="107" customFormat="1" ht="12.75" customHeight="1">
      <c r="A31" s="119"/>
      <c r="B31" s="120">
        <v>2</v>
      </c>
      <c r="C31" s="121">
        <v>32</v>
      </c>
      <c r="D31" s="122" t="s">
        <v>192</v>
      </c>
      <c r="E31" s="21">
        <v>0.001732175925925926</v>
      </c>
      <c r="F31" s="123">
        <f t="shared" si="1"/>
        <v>6</v>
      </c>
      <c r="G31" s="71" t="s">
        <v>144</v>
      </c>
      <c r="H31" s="113"/>
      <c r="I31" s="124"/>
      <c r="J31" s="102"/>
      <c r="L31" s="159" t="s">
        <v>150</v>
      </c>
      <c r="M31" s="116"/>
      <c r="N31" s="102"/>
      <c r="O31" s="118"/>
    </row>
    <row r="32" spans="1:15" s="107" customFormat="1" ht="12.75" customHeight="1">
      <c r="A32" s="72" t="s">
        <v>25</v>
      </c>
      <c r="B32" s="120">
        <v>3</v>
      </c>
      <c r="C32" s="121">
        <v>4</v>
      </c>
      <c r="D32" s="122" t="s">
        <v>178</v>
      </c>
      <c r="E32" s="21">
        <v>0.0016499999999999998</v>
      </c>
      <c r="F32" s="123">
        <f t="shared" si="1"/>
        <v>5</v>
      </c>
      <c r="G32" s="128" t="s">
        <v>21</v>
      </c>
      <c r="H32" s="113"/>
      <c r="I32" s="125"/>
      <c r="J32" s="102"/>
      <c r="K32" s="102"/>
      <c r="L32" s="154" t="s">
        <v>10</v>
      </c>
      <c r="M32" s="117"/>
      <c r="N32" s="102"/>
      <c r="O32" s="118"/>
    </row>
    <row r="33" spans="1:15" s="107" customFormat="1" ht="12.75" customHeight="1">
      <c r="A33" s="72" t="s">
        <v>151</v>
      </c>
      <c r="B33" s="120">
        <v>4</v>
      </c>
      <c r="C33" s="121">
        <v>7</v>
      </c>
      <c r="D33" s="122" t="s">
        <v>204</v>
      </c>
      <c r="E33" s="21">
        <v>0.001600462962962963</v>
      </c>
      <c r="F33" s="123">
        <f t="shared" si="1"/>
        <v>1</v>
      </c>
      <c r="G33" s="34" t="s">
        <v>144</v>
      </c>
      <c r="H33" s="113"/>
      <c r="I33" s="125"/>
      <c r="J33" s="102"/>
      <c r="K33" s="102"/>
      <c r="L33" s="116"/>
      <c r="M33" s="117"/>
      <c r="N33" s="102"/>
      <c r="O33" s="118"/>
    </row>
    <row r="34" spans="1:15" s="107" customFormat="1" ht="12.75" customHeight="1">
      <c r="A34" s="131">
        <v>0.6277777777777778</v>
      </c>
      <c r="B34" s="120">
        <v>5</v>
      </c>
      <c r="C34" s="121">
        <v>18</v>
      </c>
      <c r="D34" s="122" t="s">
        <v>206</v>
      </c>
      <c r="E34" s="21">
        <v>0.0016457175925925925</v>
      </c>
      <c r="F34" s="123">
        <f t="shared" si="1"/>
        <v>4</v>
      </c>
      <c r="G34" s="34" t="s">
        <v>144</v>
      </c>
      <c r="H34" s="113"/>
      <c r="I34" s="132"/>
      <c r="J34" s="102"/>
      <c r="K34" s="102"/>
      <c r="L34" s="116"/>
      <c r="M34" s="117"/>
      <c r="N34" s="102"/>
      <c r="O34" s="160"/>
    </row>
    <row r="35" spans="1:10" s="107" customFormat="1" ht="12.75" customHeight="1">
      <c r="A35" s="133"/>
      <c r="B35" s="120">
        <v>6</v>
      </c>
      <c r="C35" s="121">
        <v>35</v>
      </c>
      <c r="D35" s="161" t="s">
        <v>173</v>
      </c>
      <c r="E35" s="51">
        <v>0.0016356481481481482</v>
      </c>
      <c r="F35" s="137">
        <f t="shared" si="1"/>
        <v>3</v>
      </c>
      <c r="G35" s="157" t="s">
        <v>144</v>
      </c>
      <c r="H35" s="113"/>
      <c r="I35" s="125"/>
      <c r="J35" s="102"/>
    </row>
    <row r="36" spans="1:10" s="107" customFormat="1" ht="12.75" customHeight="1">
      <c r="A36" s="108">
        <v>26</v>
      </c>
      <c r="B36" s="120">
        <v>1</v>
      </c>
      <c r="C36" s="121">
        <f>IF('組合せ表①'!M59="","",INDEX('組合せ表①'!$K$54:$K$59,MATCH(4,'組合せ表①'!$N$54:$N$59,0),1))</f>
        <v>44</v>
      </c>
      <c r="D36" s="162" t="s">
        <v>212</v>
      </c>
      <c r="E36" s="47">
        <v>0.0015711805555555557</v>
      </c>
      <c r="F36" s="163">
        <f aca="true" t="shared" si="2" ref="F36:F41">IF(E36=0,0,RANK(E36,$E$36:$E$41,1))</f>
        <v>5</v>
      </c>
      <c r="G36" s="139" t="s">
        <v>144</v>
      </c>
      <c r="H36" s="113"/>
      <c r="I36" s="114"/>
      <c r="J36" s="164"/>
    </row>
    <row r="37" spans="1:10" s="107" customFormat="1" ht="12.75" customHeight="1">
      <c r="A37" s="119"/>
      <c r="B37" s="120">
        <v>2</v>
      </c>
      <c r="C37" s="121">
        <f>IF('組合せ表①'!M47="","",INDEX('組合せ表①'!$K$42:$K$47,MATCH(4,'組合せ表①'!$N$42:$N$47,0),1))</f>
        <v>43</v>
      </c>
      <c r="D37" s="165" t="s">
        <v>209</v>
      </c>
      <c r="E37" s="21">
        <v>0.0015784722222222224</v>
      </c>
      <c r="F37" s="123">
        <f t="shared" si="2"/>
        <v>6</v>
      </c>
      <c r="G37" s="71" t="s">
        <v>144</v>
      </c>
      <c r="H37" s="113"/>
      <c r="I37" s="124"/>
      <c r="J37" s="164"/>
    </row>
    <row r="38" spans="1:15" s="107" customFormat="1" ht="12.75" customHeight="1">
      <c r="A38" s="72" t="s">
        <v>152</v>
      </c>
      <c r="B38" s="120">
        <v>3</v>
      </c>
      <c r="C38" s="121">
        <f>IF('組合せ表①'!M53="","",INDEX('組合せ表①'!$K$48:$K$53,MATCH(3,'組合せ表①'!$N$48:$N$53,0),1))</f>
        <v>48</v>
      </c>
      <c r="D38" s="165" t="s">
        <v>208</v>
      </c>
      <c r="E38" s="21">
        <v>0.0014901620370370372</v>
      </c>
      <c r="F38" s="123">
        <f t="shared" si="2"/>
        <v>4</v>
      </c>
      <c r="G38" s="128" t="s">
        <v>144</v>
      </c>
      <c r="H38" s="113"/>
      <c r="I38" s="125"/>
      <c r="J38" s="164"/>
      <c r="K38" s="115" t="s">
        <v>153</v>
      </c>
      <c r="L38" s="116"/>
      <c r="M38" s="166"/>
      <c r="N38" s="164"/>
      <c r="O38" s="160"/>
    </row>
    <row r="39" spans="1:15" s="107" customFormat="1" ht="12.75" customHeight="1">
      <c r="A39" s="72" t="s">
        <v>151</v>
      </c>
      <c r="B39" s="120">
        <v>4</v>
      </c>
      <c r="C39" s="121">
        <f>IF('組合せ表①'!M47="","",INDEX('組合せ表①'!$K$42:$K$47,MATCH(3,'組合せ表①'!$N$42:$N$47,0),1))</f>
        <v>39</v>
      </c>
      <c r="D39" s="165" t="s">
        <v>225</v>
      </c>
      <c r="E39" s="21">
        <v>0.001404050925925926</v>
      </c>
      <c r="F39" s="123">
        <f t="shared" si="2"/>
        <v>1</v>
      </c>
      <c r="G39" s="34" t="s">
        <v>144</v>
      </c>
      <c r="H39" s="113"/>
      <c r="I39" s="125"/>
      <c r="J39" s="164"/>
      <c r="K39" s="164"/>
      <c r="L39" s="164" t="s">
        <v>154</v>
      </c>
      <c r="M39" s="167">
        <v>0.625</v>
      </c>
      <c r="N39" s="164"/>
      <c r="O39" s="160"/>
    </row>
    <row r="40" spans="1:15" s="107" customFormat="1" ht="12.75" customHeight="1">
      <c r="A40" s="131">
        <v>0.6368055555555555</v>
      </c>
      <c r="B40" s="120">
        <v>5</v>
      </c>
      <c r="C40" s="121">
        <f>IF('組合せ表①'!M59="","",INDEX('組合せ表①'!$K$54:$K$59,MATCH(3,'組合せ表①'!$N$54:$N$59,0),1))</f>
        <v>46</v>
      </c>
      <c r="D40" s="165" t="s">
        <v>221</v>
      </c>
      <c r="E40" s="21">
        <v>0.0014699074074074074</v>
      </c>
      <c r="F40" s="123">
        <f t="shared" si="2"/>
        <v>2</v>
      </c>
      <c r="G40" s="34" t="s">
        <v>155</v>
      </c>
      <c r="H40" s="113"/>
      <c r="I40" s="132"/>
      <c r="J40" s="164"/>
      <c r="K40" s="164"/>
      <c r="L40" s="164" t="s">
        <v>156</v>
      </c>
      <c r="M40" s="167">
        <v>0.625</v>
      </c>
      <c r="N40" s="164"/>
      <c r="O40" s="160"/>
    </row>
    <row r="41" spans="1:15" s="107" customFormat="1" ht="12.75" customHeight="1">
      <c r="A41" s="133"/>
      <c r="B41" s="120">
        <v>6</v>
      </c>
      <c r="C41" s="121">
        <f>IF('組合せ表①'!M53="","",INDEX('組合せ表①'!$K$48:$K$53,MATCH(4,'組合せ表①'!$N$48:$N$53,0),1))</f>
        <v>42</v>
      </c>
      <c r="D41" s="161" t="s">
        <v>222</v>
      </c>
      <c r="E41" s="51">
        <v>0.0014734953703703705</v>
      </c>
      <c r="F41" s="168">
        <f t="shared" si="2"/>
        <v>3</v>
      </c>
      <c r="G41" s="157" t="s">
        <v>157</v>
      </c>
      <c r="H41" s="113"/>
      <c r="I41" s="125"/>
      <c r="J41" s="164"/>
      <c r="K41" s="164"/>
      <c r="L41" s="164"/>
      <c r="M41" s="167"/>
      <c r="N41" s="164"/>
      <c r="O41" s="160"/>
    </row>
    <row r="42" spans="1:15" s="107" customFormat="1" ht="12.75" customHeight="1">
      <c r="A42" s="108">
        <v>27</v>
      </c>
      <c r="B42" s="120" t="s">
        <v>157</v>
      </c>
      <c r="C42" s="121" t="s">
        <v>157</v>
      </c>
      <c r="D42" s="151" t="s">
        <v>157</v>
      </c>
      <c r="E42" s="21" t="s">
        <v>157</v>
      </c>
      <c r="F42" s="163" t="s">
        <v>157</v>
      </c>
      <c r="G42" s="169" t="s">
        <v>157</v>
      </c>
      <c r="H42" s="113"/>
      <c r="I42" s="114"/>
      <c r="J42" s="102"/>
      <c r="K42" s="164"/>
      <c r="L42" s="159" t="s">
        <v>158</v>
      </c>
      <c r="M42" s="167"/>
      <c r="N42" s="164"/>
      <c r="O42" s="160"/>
    </row>
    <row r="43" spans="1:15" s="107" customFormat="1" ht="12.75" customHeight="1">
      <c r="A43" s="119"/>
      <c r="B43" s="120" t="s">
        <v>7</v>
      </c>
      <c r="C43" s="121" t="s">
        <v>7</v>
      </c>
      <c r="D43" s="140" t="s">
        <v>7</v>
      </c>
      <c r="E43" s="21" t="s">
        <v>7</v>
      </c>
      <c r="F43" s="123" t="s">
        <v>7</v>
      </c>
      <c r="G43" s="34" t="s">
        <v>7</v>
      </c>
      <c r="H43" s="113"/>
      <c r="I43" s="124"/>
      <c r="J43" s="102"/>
      <c r="K43" s="164"/>
      <c r="L43" s="159" t="s">
        <v>159</v>
      </c>
      <c r="M43" s="167"/>
      <c r="N43" s="164"/>
      <c r="O43" s="160"/>
    </row>
    <row r="44" spans="1:15" s="107" customFormat="1" ht="12.75" customHeight="1">
      <c r="A44" s="72" t="s">
        <v>160</v>
      </c>
      <c r="B44" s="120">
        <v>3</v>
      </c>
      <c r="C44" s="121">
        <v>57</v>
      </c>
      <c r="D44" s="122" t="s">
        <v>227</v>
      </c>
      <c r="E44" s="21">
        <v>0.0014532407407407408</v>
      </c>
      <c r="F44" s="123">
        <f>IF(E44=0,0,RANK(E44,$E$43:$E$45,1))</f>
        <v>2</v>
      </c>
      <c r="G44" s="128" t="s">
        <v>161</v>
      </c>
      <c r="H44" s="113"/>
      <c r="I44" s="125"/>
      <c r="J44" s="164"/>
      <c r="K44" s="164"/>
      <c r="L44" s="159" t="s">
        <v>162</v>
      </c>
      <c r="M44" s="166"/>
      <c r="N44" s="164"/>
      <c r="O44" s="160"/>
    </row>
    <row r="45" spans="1:15" s="107" customFormat="1" ht="12.75" customHeight="1">
      <c r="A45" s="72" t="s">
        <v>163</v>
      </c>
      <c r="B45" s="120">
        <v>4</v>
      </c>
      <c r="C45" s="121">
        <v>56</v>
      </c>
      <c r="D45" s="122" t="s">
        <v>226</v>
      </c>
      <c r="E45" s="21">
        <v>0.001446412037037037</v>
      </c>
      <c r="F45" s="123">
        <f>IF(E45=0,0,RANK(E45,$E$43:$E$45,1))</f>
        <v>1</v>
      </c>
      <c r="G45" s="128" t="s">
        <v>164</v>
      </c>
      <c r="H45" s="113"/>
      <c r="I45" s="125"/>
      <c r="J45" s="102"/>
      <c r="K45" s="102"/>
      <c r="L45" s="159" t="s">
        <v>165</v>
      </c>
      <c r="M45" s="166"/>
      <c r="N45" s="164"/>
      <c r="O45" s="170"/>
    </row>
    <row r="46" spans="1:15" s="107" customFormat="1" ht="12.75" customHeight="1">
      <c r="A46" s="131">
        <v>0.6458333333333334</v>
      </c>
      <c r="B46" s="120">
        <v>5</v>
      </c>
      <c r="C46" s="121">
        <v>55</v>
      </c>
      <c r="D46" s="122" t="s">
        <v>228</v>
      </c>
      <c r="E46" s="21">
        <v>0.001520601851851852</v>
      </c>
      <c r="F46" s="123">
        <v>3</v>
      </c>
      <c r="G46" s="128" t="s">
        <v>166</v>
      </c>
      <c r="H46" s="113"/>
      <c r="I46" s="132"/>
      <c r="J46" s="102"/>
      <c r="K46" s="102"/>
      <c r="L46" s="159"/>
      <c r="M46" s="166"/>
      <c r="N46" s="164"/>
      <c r="O46" s="171"/>
    </row>
    <row r="47" spans="1:15" s="107" customFormat="1" ht="12.75" customHeight="1">
      <c r="A47" s="133"/>
      <c r="B47" s="120" t="s">
        <v>7</v>
      </c>
      <c r="C47" s="121" t="s">
        <v>7</v>
      </c>
      <c r="D47" s="142" t="s">
        <v>7</v>
      </c>
      <c r="E47" s="136" t="s">
        <v>7</v>
      </c>
      <c r="F47" s="168" t="s">
        <v>7</v>
      </c>
      <c r="G47" s="56" t="s">
        <v>7</v>
      </c>
      <c r="H47" s="113"/>
      <c r="I47" s="125"/>
      <c r="J47" s="102"/>
      <c r="K47" s="102"/>
      <c r="L47" s="116"/>
      <c r="M47" s="117"/>
      <c r="N47" s="102"/>
      <c r="O47" s="172"/>
    </row>
    <row r="48" spans="1:15" s="107" customFormat="1" ht="12.75" customHeight="1">
      <c r="A48" s="108">
        <v>28</v>
      </c>
      <c r="B48" s="120" t="s">
        <v>7</v>
      </c>
      <c r="C48" s="121" t="s">
        <v>7</v>
      </c>
      <c r="D48" s="138" t="s">
        <v>7</v>
      </c>
      <c r="E48" s="47" t="s">
        <v>7</v>
      </c>
      <c r="F48" s="163" t="s">
        <v>7</v>
      </c>
      <c r="G48" s="69" t="s">
        <v>118</v>
      </c>
      <c r="H48" s="113"/>
      <c r="I48" s="114"/>
      <c r="J48" s="102"/>
      <c r="K48" s="102"/>
      <c r="L48" s="116"/>
      <c r="M48" s="117"/>
      <c r="N48" s="102"/>
      <c r="O48" s="172"/>
    </row>
    <row r="49" spans="1:15" s="107" customFormat="1" ht="12.75" customHeight="1">
      <c r="A49" s="119"/>
      <c r="B49" s="120">
        <v>2</v>
      </c>
      <c r="C49" s="121">
        <v>61</v>
      </c>
      <c r="D49" s="173" t="s">
        <v>229</v>
      </c>
      <c r="E49" s="21">
        <v>0.0019282407407407408</v>
      </c>
      <c r="F49" s="123">
        <f>IF(E49=0,0,RANK(E49,$E$49:$E$52,1))</f>
        <v>4</v>
      </c>
      <c r="G49" s="128" t="s">
        <v>166</v>
      </c>
      <c r="H49" s="113"/>
      <c r="I49" s="124"/>
      <c r="J49" s="102"/>
      <c r="K49" s="102"/>
      <c r="L49" s="116"/>
      <c r="M49" s="117"/>
      <c r="N49" s="102"/>
      <c r="O49" s="172"/>
    </row>
    <row r="50" spans="1:15" s="107" customFormat="1" ht="12.75" customHeight="1">
      <c r="A50" s="72" t="s">
        <v>27</v>
      </c>
      <c r="B50" s="120">
        <v>3</v>
      </c>
      <c r="C50" s="121">
        <v>60</v>
      </c>
      <c r="D50" s="173" t="s">
        <v>230</v>
      </c>
      <c r="E50" s="21">
        <v>0.0015162037037037036</v>
      </c>
      <c r="F50" s="123">
        <f>IF(E50=0,0,RANK(E50,$E$49:$E$52,1))</f>
        <v>2</v>
      </c>
      <c r="G50" s="128" t="s">
        <v>167</v>
      </c>
      <c r="H50" s="113"/>
      <c r="I50" s="125"/>
      <c r="J50" s="102"/>
      <c r="K50" s="102"/>
      <c r="L50" s="116"/>
      <c r="M50" s="117"/>
      <c r="N50" s="102"/>
      <c r="O50" s="172"/>
    </row>
    <row r="51" spans="1:15" s="107" customFormat="1" ht="12.75" customHeight="1">
      <c r="A51" s="72" t="s">
        <v>163</v>
      </c>
      <c r="B51" s="120">
        <v>4</v>
      </c>
      <c r="C51" s="121">
        <v>59</v>
      </c>
      <c r="D51" s="173" t="s">
        <v>231</v>
      </c>
      <c r="E51" s="21">
        <v>0.0014550925925925927</v>
      </c>
      <c r="F51" s="123">
        <f>IF(E51=0,0,RANK(E51,$E$49:$E$52,1))</f>
        <v>1</v>
      </c>
      <c r="G51" s="34" t="s">
        <v>168</v>
      </c>
      <c r="H51" s="113"/>
      <c r="I51" s="125"/>
      <c r="J51" s="102"/>
      <c r="K51" s="164" t="s">
        <v>169</v>
      </c>
      <c r="L51" s="116"/>
      <c r="M51" s="117"/>
      <c r="N51" s="102"/>
      <c r="O51" s="172"/>
    </row>
    <row r="52" spans="1:15" s="107" customFormat="1" ht="12.75" customHeight="1">
      <c r="A52" s="131">
        <v>0.6548611111111111</v>
      </c>
      <c r="B52" s="120">
        <v>5</v>
      </c>
      <c r="C52" s="121">
        <v>58</v>
      </c>
      <c r="D52" s="173" t="s">
        <v>232</v>
      </c>
      <c r="E52" s="21">
        <v>0.0018518518518518517</v>
      </c>
      <c r="F52" s="123">
        <f>IF(E52=0,0,RANK(E52,$E$49:$E$52,1))</f>
        <v>3</v>
      </c>
      <c r="G52" s="34" t="s">
        <v>170</v>
      </c>
      <c r="H52" s="113"/>
      <c r="I52" s="132"/>
      <c r="J52" s="102"/>
      <c r="K52" s="102"/>
      <c r="L52" s="116"/>
      <c r="M52" s="117"/>
      <c r="N52" s="102"/>
      <c r="O52" s="172"/>
    </row>
    <row r="53" spans="1:15" s="107" customFormat="1" ht="12.75" customHeight="1">
      <c r="A53" s="133"/>
      <c r="B53" s="120" t="s">
        <v>7</v>
      </c>
      <c r="C53" s="121" t="s">
        <v>7</v>
      </c>
      <c r="D53" s="143" t="s">
        <v>7</v>
      </c>
      <c r="E53" s="148" t="s">
        <v>7</v>
      </c>
      <c r="F53" s="168" t="s">
        <v>7</v>
      </c>
      <c r="G53" s="157" t="s">
        <v>118</v>
      </c>
      <c r="H53" s="113"/>
      <c r="I53" s="125"/>
      <c r="J53" s="102"/>
      <c r="K53" s="102"/>
      <c r="L53" s="116"/>
      <c r="M53" s="117"/>
      <c r="N53" s="102"/>
      <c r="O53" s="172"/>
    </row>
    <row r="54" spans="1:15" s="107" customFormat="1" ht="12.75" customHeight="1">
      <c r="A54" s="108">
        <v>29</v>
      </c>
      <c r="B54" s="120">
        <v>1</v>
      </c>
      <c r="C54" s="121">
        <v>25</v>
      </c>
      <c r="D54" s="158" t="s">
        <v>175</v>
      </c>
      <c r="E54" s="47">
        <v>0.0013859953703703705</v>
      </c>
      <c r="F54" s="163">
        <f aca="true" t="shared" si="3" ref="F54:F59">IF(E54=0,0,RANK(E54,$E$54:$E$59,1))</f>
        <v>2</v>
      </c>
      <c r="G54" s="169" t="s">
        <v>118</v>
      </c>
      <c r="H54" s="113"/>
      <c r="I54" s="114"/>
      <c r="J54" s="102"/>
      <c r="K54" s="102"/>
      <c r="L54" s="116"/>
      <c r="M54" s="117"/>
      <c r="N54" s="102"/>
      <c r="O54" s="172"/>
    </row>
    <row r="55" spans="1:15" s="107" customFormat="1" ht="12.75" customHeight="1">
      <c r="A55" s="119"/>
      <c r="B55" s="120">
        <v>2</v>
      </c>
      <c r="C55" s="121">
        <v>6</v>
      </c>
      <c r="D55" s="122" t="s">
        <v>181</v>
      </c>
      <c r="E55" s="21">
        <v>0.0014</v>
      </c>
      <c r="F55" s="145">
        <f t="shared" si="3"/>
        <v>3</v>
      </c>
      <c r="G55" s="34" t="s">
        <v>118</v>
      </c>
      <c r="H55" s="113"/>
      <c r="I55" s="124"/>
      <c r="J55" s="102"/>
      <c r="K55" s="102"/>
      <c r="L55" s="116"/>
      <c r="M55" s="117"/>
      <c r="N55" s="102"/>
      <c r="O55" s="172"/>
    </row>
    <row r="56" spans="1:15" s="107" customFormat="1" ht="12.75" customHeight="1">
      <c r="A56" s="72" t="s">
        <v>25</v>
      </c>
      <c r="B56" s="120">
        <v>3</v>
      </c>
      <c r="C56" s="121">
        <v>34</v>
      </c>
      <c r="D56" s="122" t="s">
        <v>193</v>
      </c>
      <c r="E56" s="21">
        <v>0.0014023148148148148</v>
      </c>
      <c r="F56" s="145">
        <f t="shared" si="3"/>
        <v>4</v>
      </c>
      <c r="G56" s="34" t="s">
        <v>21</v>
      </c>
      <c r="H56" s="113"/>
      <c r="I56" s="125"/>
      <c r="J56" s="102"/>
      <c r="K56" s="102"/>
      <c r="L56" s="116"/>
      <c r="M56" s="117"/>
      <c r="N56" s="102"/>
      <c r="O56" s="172"/>
    </row>
    <row r="57" spans="1:15" s="107" customFormat="1" ht="12.75" customHeight="1">
      <c r="A57" s="72" t="s">
        <v>171</v>
      </c>
      <c r="B57" s="120">
        <v>4</v>
      </c>
      <c r="C57" s="121">
        <v>21</v>
      </c>
      <c r="D57" s="122" t="s">
        <v>205</v>
      </c>
      <c r="E57" s="21">
        <v>0.001423611111111111</v>
      </c>
      <c r="F57" s="145">
        <f t="shared" si="3"/>
        <v>5</v>
      </c>
      <c r="G57" s="128" t="s">
        <v>21</v>
      </c>
      <c r="H57" s="113"/>
      <c r="I57" s="125"/>
      <c r="J57" s="102"/>
      <c r="K57" s="102"/>
      <c r="L57" s="116"/>
      <c r="M57" s="117"/>
      <c r="N57" s="102"/>
      <c r="O57" s="172"/>
    </row>
    <row r="58" spans="1:15" s="107" customFormat="1" ht="12.75" customHeight="1">
      <c r="A58" s="131">
        <v>0.6638888888888889</v>
      </c>
      <c r="B58" s="120">
        <v>5</v>
      </c>
      <c r="C58" s="121">
        <v>28</v>
      </c>
      <c r="D58" s="122" t="s">
        <v>200</v>
      </c>
      <c r="E58" s="21">
        <v>0.0015233796296296297</v>
      </c>
      <c r="F58" s="145">
        <f t="shared" si="3"/>
        <v>6</v>
      </c>
      <c r="G58" s="128" t="s">
        <v>21</v>
      </c>
      <c r="H58" s="113"/>
      <c r="I58" s="132"/>
      <c r="J58" s="102"/>
      <c r="K58" s="102"/>
      <c r="L58" s="116"/>
      <c r="M58" s="117"/>
      <c r="N58" s="102"/>
      <c r="O58" s="172"/>
    </row>
    <row r="59" spans="1:15" s="107" customFormat="1" ht="12.75" customHeight="1">
      <c r="A59" s="133"/>
      <c r="B59" s="120">
        <v>6</v>
      </c>
      <c r="C59" s="121">
        <v>22</v>
      </c>
      <c r="D59" s="147" t="s">
        <v>187</v>
      </c>
      <c r="E59" s="51">
        <v>0.001368287037037037</v>
      </c>
      <c r="F59" s="149">
        <f t="shared" si="3"/>
        <v>1</v>
      </c>
      <c r="G59" s="56" t="s">
        <v>21</v>
      </c>
      <c r="H59" s="113"/>
      <c r="I59" s="125"/>
      <c r="J59" s="102"/>
      <c r="K59" s="102"/>
      <c r="L59" s="116"/>
      <c r="M59" s="117"/>
      <c r="N59" s="102"/>
      <c r="O59" s="172"/>
    </row>
    <row r="60" spans="1:15" s="107" customFormat="1" ht="12.75" customHeight="1">
      <c r="A60" s="108">
        <v>30</v>
      </c>
      <c r="B60" s="120">
        <v>1</v>
      </c>
      <c r="C60" s="121">
        <v>52</v>
      </c>
      <c r="D60" s="158" t="s">
        <v>223</v>
      </c>
      <c r="E60" s="47">
        <v>0.0013541666666666667</v>
      </c>
      <c r="F60" s="163">
        <f aca="true" t="shared" si="4" ref="F60:F65">IF(E60=0,0,RANK(E60,$E$60:$E$65,1))</f>
        <v>5</v>
      </c>
      <c r="G60" s="69" t="s">
        <v>21</v>
      </c>
      <c r="H60" s="113"/>
      <c r="I60" s="114"/>
      <c r="J60" s="102"/>
      <c r="K60" s="102"/>
      <c r="L60" s="116"/>
      <c r="M60" s="117"/>
      <c r="N60" s="102"/>
      <c r="O60" s="172"/>
    </row>
    <row r="61" spans="1:15" s="107" customFormat="1" ht="12.75" customHeight="1">
      <c r="A61" s="119"/>
      <c r="B61" s="120">
        <v>2</v>
      </c>
      <c r="C61" s="121">
        <v>54</v>
      </c>
      <c r="D61" s="165" t="s">
        <v>210</v>
      </c>
      <c r="E61" s="21">
        <v>0.0012789351851851853</v>
      </c>
      <c r="F61" s="123">
        <f t="shared" si="4"/>
        <v>4</v>
      </c>
      <c r="G61" s="128" t="s">
        <v>21</v>
      </c>
      <c r="H61" s="113"/>
      <c r="I61" s="124"/>
      <c r="J61" s="102"/>
      <c r="K61" s="102"/>
      <c r="L61" s="116"/>
      <c r="M61" s="117"/>
      <c r="N61" s="102"/>
      <c r="O61" s="172"/>
    </row>
    <row r="62" spans="1:15" s="107" customFormat="1" ht="12.75" customHeight="1">
      <c r="A62" s="72" t="s">
        <v>81</v>
      </c>
      <c r="B62" s="120">
        <v>3</v>
      </c>
      <c r="C62" s="121">
        <v>41</v>
      </c>
      <c r="D62" s="165" t="s">
        <v>215</v>
      </c>
      <c r="E62" s="21">
        <v>0.0012771990740740743</v>
      </c>
      <c r="F62" s="123">
        <f t="shared" si="4"/>
        <v>3</v>
      </c>
      <c r="G62" s="128" t="s">
        <v>21</v>
      </c>
      <c r="H62" s="113"/>
      <c r="I62" s="125"/>
      <c r="J62" s="102"/>
      <c r="K62" s="102"/>
      <c r="L62" s="116"/>
      <c r="M62" s="117"/>
      <c r="N62" s="102"/>
      <c r="O62" s="172"/>
    </row>
    <row r="63" spans="1:15" s="107" customFormat="1" ht="12.75" customHeight="1">
      <c r="A63" s="72" t="s">
        <v>171</v>
      </c>
      <c r="B63" s="120">
        <v>4</v>
      </c>
      <c r="C63" s="121">
        <v>37</v>
      </c>
      <c r="D63" s="165" t="s">
        <v>217</v>
      </c>
      <c r="E63" s="21">
        <v>0.001276388888888889</v>
      </c>
      <c r="F63" s="123">
        <f t="shared" si="4"/>
        <v>2</v>
      </c>
      <c r="G63" s="34" t="s">
        <v>21</v>
      </c>
      <c r="H63" s="113"/>
      <c r="I63" s="125"/>
      <c r="J63" s="102"/>
      <c r="K63" s="102"/>
      <c r="L63" s="116"/>
      <c r="M63" s="117"/>
      <c r="N63" s="102"/>
      <c r="O63" s="172"/>
    </row>
    <row r="64" spans="1:15" s="107" customFormat="1" ht="12.75" customHeight="1">
      <c r="A64" s="131">
        <v>0.6729166666666666</v>
      </c>
      <c r="B64" s="120">
        <v>5</v>
      </c>
      <c r="C64" s="121">
        <v>53</v>
      </c>
      <c r="D64" s="165" t="s">
        <v>211</v>
      </c>
      <c r="E64" s="21">
        <v>0.0012583333333333333</v>
      </c>
      <c r="F64" s="123">
        <f t="shared" si="4"/>
        <v>1</v>
      </c>
      <c r="G64" s="34" t="s">
        <v>21</v>
      </c>
      <c r="H64" s="113"/>
      <c r="I64" s="132"/>
      <c r="J64" s="102"/>
      <c r="K64" s="102"/>
      <c r="L64" s="116"/>
      <c r="M64" s="117"/>
      <c r="N64" s="102"/>
      <c r="O64" s="172"/>
    </row>
    <row r="65" spans="1:15" s="107" customFormat="1" ht="12.75" customHeight="1" thickBot="1">
      <c r="A65" s="174"/>
      <c r="B65" s="175">
        <v>6</v>
      </c>
      <c r="C65" s="176">
        <v>47</v>
      </c>
      <c r="D65" s="177" t="s">
        <v>214</v>
      </c>
      <c r="E65" s="80">
        <v>0.0013584490740740742</v>
      </c>
      <c r="F65" s="178">
        <f t="shared" si="4"/>
        <v>6</v>
      </c>
      <c r="G65" s="179" t="s">
        <v>21</v>
      </c>
      <c r="H65" s="113"/>
      <c r="I65" s="125"/>
      <c r="J65" s="102"/>
      <c r="K65" s="102"/>
      <c r="L65" s="116"/>
      <c r="M65" s="117"/>
      <c r="N65" s="102"/>
      <c r="O65" s="172"/>
    </row>
    <row r="66" spans="1:15" ht="12" customHeight="1">
      <c r="A66" s="188"/>
      <c r="B66" s="188"/>
      <c r="C66" s="188"/>
      <c r="D66" s="188"/>
      <c r="E66" s="188"/>
      <c r="F66" s="188"/>
      <c r="G66" s="188"/>
      <c r="I66" s="188"/>
      <c r="J66" s="188"/>
      <c r="K66" s="188"/>
      <c r="L66" s="188"/>
      <c r="M66" s="188"/>
      <c r="N66" s="188"/>
      <c r="O66" s="188"/>
    </row>
    <row r="67" spans="1:15" ht="12" customHeight="1">
      <c r="A67" s="180"/>
      <c r="B67" s="181"/>
      <c r="C67" s="181"/>
      <c r="D67" s="181"/>
      <c r="E67" s="182"/>
      <c r="F67" s="181"/>
      <c r="G67" s="183"/>
      <c r="I67" s="188"/>
      <c r="J67" s="188"/>
      <c r="K67" s="188"/>
      <c r="L67" s="188"/>
      <c r="M67" s="188"/>
      <c r="N67" s="188"/>
      <c r="O67" s="188"/>
    </row>
    <row r="68" spans="7:9" ht="12" customHeight="1">
      <c r="G68" s="184"/>
      <c r="I68" s="93"/>
    </row>
    <row r="69" ht="12" customHeight="1">
      <c r="G69" s="184"/>
    </row>
  </sheetData>
  <sheetProtection/>
  <mergeCells count="5">
    <mergeCell ref="I67:O67"/>
    <mergeCell ref="A2:O3"/>
    <mergeCell ref="L4:O4"/>
    <mergeCell ref="A66:G66"/>
    <mergeCell ref="I66:O66"/>
  </mergeCells>
  <printOptions horizontalCentered="1"/>
  <pageMargins left="0.5118110236220472" right="0.1968503937007874" top="0.1968503937007874" bottom="0.1968503937007874" header="0.1968503937007874" footer="0.2755905511811024"/>
  <pageSetup horizontalDpi="240" verticalDpi="24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恵</dc:creator>
  <cp:keywords/>
  <dc:description/>
  <cp:lastModifiedBy>恵</cp:lastModifiedBy>
  <dcterms:created xsi:type="dcterms:W3CDTF">2006-07-17T23:29:59Z</dcterms:created>
  <dcterms:modified xsi:type="dcterms:W3CDTF">2006-07-17T23:47:09Z</dcterms:modified>
  <cp:category/>
  <cp:version/>
  <cp:contentType/>
  <cp:contentStatus/>
</cp:coreProperties>
</file>